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4.3.3(แยกสาขา)" sheetId="1" r:id="rId1"/>
  </sheets>
  <definedNames>
    <definedName name="_xlnm.Print_Titles" localSheetId="0">'4.3.3(แยกสาขา)'!$4:$6</definedName>
  </definedNames>
  <calcPr fullCalcOnLoad="1"/>
</workbook>
</file>

<file path=xl/sharedStrings.xml><?xml version="1.0" encoding="utf-8"?>
<sst xmlns="http://schemas.openxmlformats.org/spreadsheetml/2006/main" count="80" uniqueCount="80">
  <si>
    <t>สำนักวิชา</t>
  </si>
  <si>
    <t>จำนวนเงิน : อาจารย์ 1 คน</t>
  </si>
  <si>
    <t>แหล่งทุน
ในประเทศ *</t>
  </si>
  <si>
    <t>แหล่งทุน
ต่างประเทศ</t>
  </si>
  <si>
    <t>รวม</t>
  </si>
  <si>
    <t>1. วิทยาศาสตร์</t>
  </si>
  <si>
    <t>2. เทคโนโลยีสังคม</t>
  </si>
  <si>
    <t>3. เทคโนโลยีการเกษตร</t>
  </si>
  <si>
    <t>4. วิศวกรรมศาสตร์</t>
  </si>
  <si>
    <t>5. แพทยศาสตร์</t>
  </si>
  <si>
    <t>ภาพรวมมหาวิทยาลัย</t>
  </si>
  <si>
    <t xml:space="preserve">  *  หมายถึง แหล่งทุนในประเทศ  เช่น  สวทช.  สกว.  สกอ.  วช.  สสส.  เป็นต้น     </t>
  </si>
  <si>
    <t xml:space="preserve">             </t>
  </si>
  <si>
    <t>ภาค
อุตสาหกรรม</t>
  </si>
  <si>
    <t>ภาค
เอกชน</t>
  </si>
  <si>
    <t>อื่น ๆ</t>
  </si>
  <si>
    <r>
      <t xml:space="preserve">หมายเหตุ : </t>
    </r>
  </si>
  <si>
    <t>จำนวนเงินสนับสนุนจากภายนอกมหาวิทยาลัย (บาท)</t>
  </si>
  <si>
    <t xml:space="preserve">                    2.  การแบ่งสัดส่วนจำนวนเงิน กรณีมีผู้วิจัยจากหลายสำนักวิชาหรือหลายสถาบัน ให้แบ่งสัดส่วนจำนวนเงินตามที่สำนักวิชาหรือสถาบันตกลงกัน</t>
  </si>
  <si>
    <t>6. พยาบาลศาสตร์</t>
  </si>
  <si>
    <t>การพยาบาลครอบครัวและการผดุงครรภ์</t>
  </si>
  <si>
    <t>เทคโนโลยีสารสนเทศ</t>
  </si>
  <si>
    <t>เทคโนโลยีการผลิตพืช</t>
  </si>
  <si>
    <t>เทคโนโลยีการผลิตสัตว์</t>
  </si>
  <si>
    <t>เทคโนโลยีชีวภาพ</t>
  </si>
  <si>
    <t>เทคโนโลยีอาหาร</t>
  </si>
  <si>
    <t>เคมี</t>
  </si>
  <si>
    <t>คณิตศาสตร์</t>
  </si>
  <si>
    <t>ชีววิทยา</t>
  </si>
  <si>
    <t xml:space="preserve"> -   ชีววิทยา</t>
  </si>
  <si>
    <t xml:space="preserve"> -   จุลชีววิทยา</t>
  </si>
  <si>
    <t xml:space="preserve"> -   กายวิภาคศาสตร์</t>
  </si>
  <si>
    <t xml:space="preserve"> -   สรีรวิทยา</t>
  </si>
  <si>
    <t>ฟิสิกส์</t>
  </si>
  <si>
    <t>การรับรู้จากระยะไกล</t>
  </si>
  <si>
    <t>เทคโนโลยีเลเซอร์และโฟตอนนิกส์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</si>
  <si>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</si>
  <si>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</si>
  <si>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</si>
  <si>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</si>
  <si>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-   วิศวกรรมเครื่องกล</t>
  </si>
  <si>
    <t>-   วิศวกรรมการผลิต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</si>
  <si>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</si>
  <si>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</si>
  <si>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</si>
  <si>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</si>
  <si>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</si>
  <si>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</si>
  <si>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</si>
  <si>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</si>
  <si>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</si>
  <si>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ศึกษาทั่วไป</t>
  </si>
  <si>
    <t>เทคโนโลยีการจัดการ</t>
  </si>
  <si>
    <r>
      <t>ตารางที่ 4.3.3</t>
    </r>
    <r>
      <rPr>
        <b/>
        <sz val="14"/>
        <rFont val="TH SarabunPSK"/>
        <family val="2"/>
      </rPr>
      <t xml:space="preserve">  :  เงินสนับสนุนงานวิจัยและงานสร้างสรรค์จากภายนอกมหาวิทยาลัยต่อจำนวนอาจารย์ประจำ</t>
    </r>
  </si>
  <si>
    <r>
      <t xml:space="preserve">                    1.  ให้นับจำนวนเงินที่มีการเซ็นสัญญารับทุนในปีงบประมาณนั้น </t>
    </r>
    <r>
      <rPr>
        <b/>
        <sz val="14"/>
        <rFont val="TH SarabunPSK"/>
        <family val="2"/>
      </rPr>
      <t>ไม่ใช่จำนวนเงินที่เบิกจ่ายจริง</t>
    </r>
  </si>
  <si>
    <t>จำนวนอาจารย์    ประจำ**         ปีการศึกษา 2553</t>
  </si>
  <si>
    <t>อนามัยมัยสิ่งแวดล้อม</t>
  </si>
  <si>
    <t>อาชีวอนามัยและความปลอดภัย</t>
  </si>
  <si>
    <t xml:space="preserve"> -   แพทยศาสตร์</t>
  </si>
  <si>
    <t xml:space="preserve"> -   พยาธิวิทยา</t>
  </si>
  <si>
    <t xml:space="preserve"> -   เวชศาสตร์ครอบครัวและเวชศาสตร์ชุมชน</t>
  </si>
  <si>
    <t xml:space="preserve"> -   ศัลยศาสตร์</t>
  </si>
  <si>
    <t>รวมแพทยศาสตร์</t>
  </si>
  <si>
    <t>ปีงบประมาณ 2554</t>
  </si>
  <si>
    <r>
      <t xml:space="preserve"> **  หมายถึง จำนวนอาจารย์ประจำ </t>
    </r>
    <r>
      <rPr>
        <b/>
        <i/>
        <u val="single"/>
        <sz val="14"/>
        <rFont val="TH SarabunPSK"/>
        <family val="2"/>
      </rPr>
      <t>นับอาจารย์ประจำและนักวิจัยเฉพาะที่ปฏิบัติงานจริ</t>
    </r>
    <r>
      <rPr>
        <b/>
        <u val="single"/>
        <sz val="14"/>
        <rFont val="TH SarabunPSK"/>
        <family val="2"/>
      </rPr>
      <t xml:space="preserve">ง </t>
    </r>
    <r>
      <rPr>
        <sz val="14"/>
        <rFont val="TH SarabunPSK"/>
        <family val="2"/>
      </rPr>
      <t xml:space="preserve">ไม่นับรวมอาจารย์ประจำและนักวิจัยที่ลาศึกษาต่อ ปีการศึกษา 2554 (พ.ค. 54 - เม.ย. 55) </t>
    </r>
  </si>
  <si>
    <t xml:space="preserve"> .……………………………………………………… (หัวหน้าหน่วยงาน)</t>
  </si>
  <si>
    <t>ภาษาต่างประเทศ</t>
  </si>
  <si>
    <t xml:space="preserve">                         ปีงบประมาณ 2554 (ต.ค. 53 - ก.ย. 54)</t>
  </si>
  <si>
    <t>วิทยาศาสตร์การกีฬา</t>
  </si>
  <si>
    <t>วิศวกรรมเกษตร</t>
  </si>
  <si>
    <t>ชีวเคมี</t>
  </si>
  <si>
    <t>กุมารเวชศาสตร์</t>
  </si>
  <si>
    <r>
      <t>แหล่งที่มา  :</t>
    </r>
    <r>
      <rPr>
        <sz val="14"/>
        <rFont val="TH SarabunPSK"/>
        <family val="2"/>
      </rPr>
      <t xml:space="preserve"> สถาบันวิจัยและพัฒนา</t>
    </r>
  </si>
  <si>
    <r>
      <t>ผู้ให้ข้อมูล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:</t>
    </r>
    <r>
      <rPr>
        <sz val="14"/>
        <rFont val="TH SarabunPSK"/>
        <family val="2"/>
      </rPr>
      <t xml:space="preserve">  ฝ่ายสารสนเทศการวิจัย</t>
    </r>
  </si>
  <si>
    <t xml:space="preserve"> </t>
  </si>
  <si>
    <t>(รองศาสตราจารย์ ดร. อนันต์ ทองระอา )</t>
  </si>
  <si>
    <r>
      <t xml:space="preserve">ข้อมูล ณ วันที่ </t>
    </r>
    <r>
      <rPr>
        <sz val="14"/>
        <rFont val="TH SarabunPSK"/>
        <family val="2"/>
      </rPr>
      <t>21 พฤษภาคม 2555</t>
    </r>
  </si>
  <si>
    <t xml:space="preserve">     ผู้อำนวยการสถาบันวิจัยและพัฒนา</t>
  </si>
  <si>
    <t>จักษุวิทยา</t>
  </si>
  <si>
    <t>อายุรศาสตร์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</si>
</sst>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;[Red]0"/>
    <numFmt numFmtId="208" formatCode="0.00;[Red]0.00"/>
    <numFmt numFmtId="209" formatCode="d\ \ด\ด\ด\ด\ \b\b\b\b"/>
    <numFmt numFmtId="210" formatCode="#,##0;;\-"/>
    <numFmt numFmtId="211" formatCode="#,##0;\-"/>
    <numFmt numFmtId="212" formatCode="d\ ดดดด\ bbbb"/>
    <numFmt numFmtId="213" formatCode="_(* #,##0.0_);_(* \(#,##0.0\);_(* &quot;-&quot;??_);_(@_)"/>
    <numFmt numFmtId="214" formatCode="_(* #,##0_);_(* \(#,##0\);_(* &quot;-&quot;??_);_(@_)"/>
    <numFmt numFmtId="215" formatCode="#,##0.0"/>
    <numFmt numFmtId="216" formatCode="0.0"/>
  </numFmts>
  <fonts count="54">
    <font>
      <sz val="14"/>
      <name val="Browallia New"/>
      <family val="0"/>
    </font>
    <font>
      <sz val="10"/>
      <name val="Arial"/>
      <family val="2"/>
    </font>
    <font>
      <sz val="14"/>
      <name val="AngsanaUPC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0"/>
      <color indexed="8"/>
      <name val="MS Sans Serif"/>
      <family val="2"/>
    </font>
    <font>
      <sz val="14"/>
      <name val="DilleniaUPC"/>
      <family val="1"/>
    </font>
    <font>
      <b/>
      <u val="double"/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i/>
      <sz val="14"/>
      <name val="TH SarabunPSK"/>
      <family val="2"/>
    </font>
    <font>
      <i/>
      <sz val="14"/>
      <color indexed="8"/>
      <name val="TH SarabunPSK"/>
      <family val="2"/>
    </font>
    <font>
      <b/>
      <sz val="14"/>
      <color indexed="9"/>
      <name val="TH SarabunPSK"/>
      <family val="2"/>
    </font>
    <font>
      <b/>
      <i/>
      <u val="single"/>
      <sz val="14"/>
      <name val="TH SarabunPSK"/>
      <family val="2"/>
    </font>
    <font>
      <u val="single"/>
      <sz val="14"/>
      <name val="TH SarabunPSK"/>
      <family val="2"/>
    </font>
    <font>
      <b/>
      <sz val="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 style="thin"/>
      <bottom style="thin"/>
    </border>
    <border>
      <left style="thin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>
      <alignment/>
      <protection/>
    </xf>
  </cellStyleXfs>
  <cellXfs count="170">
    <xf numFmtId="0" fontId="0" fillId="0" borderId="0" xfId="0" applyAlignment="1">
      <alignment/>
    </xf>
    <xf numFmtId="0" fontId="8" fillId="0" borderId="0" xfId="59" applyFont="1" applyAlignment="1">
      <alignment vertical="center"/>
      <protection/>
    </xf>
    <xf numFmtId="0" fontId="10" fillId="0" borderId="0" xfId="59" applyFont="1" applyAlignment="1">
      <alignment vertical="center"/>
      <protection/>
    </xf>
    <xf numFmtId="0" fontId="9" fillId="0" borderId="0" xfId="58" applyFont="1">
      <alignment/>
      <protection/>
    </xf>
    <xf numFmtId="0" fontId="11" fillId="0" borderId="0" xfId="58" applyFont="1">
      <alignment/>
      <protection/>
    </xf>
    <xf numFmtId="0" fontId="9" fillId="0" borderId="0" xfId="59" applyFont="1" applyAlignment="1">
      <alignment vertical="center"/>
      <protection/>
    </xf>
    <xf numFmtId="0" fontId="9" fillId="0" borderId="0" xfId="58" applyFont="1" applyAlignment="1">
      <alignment horizontal="right"/>
      <protection/>
    </xf>
    <xf numFmtId="0" fontId="9" fillId="0" borderId="10" xfId="58" applyFont="1" applyBorder="1" applyAlignment="1">
      <alignment horizontal="centerContinuous" vertical="center"/>
      <protection/>
    </xf>
    <xf numFmtId="0" fontId="9" fillId="0" borderId="11" xfId="58" applyFont="1" applyBorder="1" applyAlignment="1">
      <alignment horizontal="centerContinuous" vertical="center"/>
      <protection/>
    </xf>
    <xf numFmtId="0" fontId="9" fillId="0" borderId="12" xfId="58" applyFont="1" applyBorder="1" applyAlignment="1">
      <alignment horizontal="centerContinuous" vertical="center"/>
      <protection/>
    </xf>
    <xf numFmtId="0" fontId="9" fillId="0" borderId="10" xfId="58" applyFont="1" applyBorder="1" applyAlignment="1">
      <alignment horizontal="centerContinuous" vertical="center" wrapText="1"/>
      <protection/>
    </xf>
    <xf numFmtId="0" fontId="11" fillId="0" borderId="11" xfId="59" applyFont="1" applyBorder="1" applyAlignment="1">
      <alignment horizontal="centerContinuous" vertical="center"/>
      <protection/>
    </xf>
    <xf numFmtId="0" fontId="11" fillId="0" borderId="12" xfId="59" applyFont="1" applyBorder="1" applyAlignment="1">
      <alignment horizontal="centerContinuous"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0" xfId="58" applyFont="1" applyAlignment="1">
      <alignment wrapText="1"/>
      <protection/>
    </xf>
    <xf numFmtId="0" fontId="11" fillId="0" borderId="0" xfId="58" applyFont="1" applyAlignment="1">
      <alignment vertical="center"/>
      <protection/>
    </xf>
    <xf numFmtId="0" fontId="11" fillId="33" borderId="14" xfId="59" applyFont="1" applyFill="1" applyBorder="1" applyAlignment="1">
      <alignment horizontal="left" vertical="center" indent="1"/>
      <protection/>
    </xf>
    <xf numFmtId="0" fontId="11" fillId="33" borderId="15" xfId="59" applyFont="1" applyFill="1" applyBorder="1" applyAlignment="1">
      <alignment horizontal="left" vertical="center" indent="1"/>
      <protection/>
    </xf>
    <xf numFmtId="210" fontId="11" fillId="0" borderId="16" xfId="59" applyNumberFormat="1" applyFont="1" applyBorder="1" applyAlignment="1">
      <alignment horizontal="right" vertical="center" indent="1"/>
      <protection/>
    </xf>
    <xf numFmtId="210" fontId="11" fillId="0" borderId="17" xfId="59" applyNumberFormat="1" applyFont="1" applyBorder="1" applyAlignment="1">
      <alignment horizontal="right" vertical="center" indent="3"/>
      <protection/>
    </xf>
    <xf numFmtId="210" fontId="11" fillId="0" borderId="18" xfId="59" applyNumberFormat="1" applyFont="1" applyBorder="1" applyAlignment="1">
      <alignment horizontal="right" vertical="center" indent="1"/>
      <protection/>
    </xf>
    <xf numFmtId="210" fontId="11" fillId="0" borderId="17" xfId="59" applyNumberFormat="1" applyFont="1" applyBorder="1" applyAlignment="1">
      <alignment horizontal="right" vertical="center" indent="1"/>
      <protection/>
    </xf>
    <xf numFmtId="216" fontId="13" fillId="0" borderId="19" xfId="58" applyNumberFormat="1" applyFont="1" applyFill="1" applyBorder="1" applyAlignment="1">
      <alignment horizontal="right" vertical="center" indent="3"/>
      <protection/>
    </xf>
    <xf numFmtId="4" fontId="11" fillId="0" borderId="20" xfId="59" applyNumberFormat="1" applyFont="1" applyBorder="1" applyAlignment="1">
      <alignment horizontal="right" vertical="center" indent="1"/>
      <protection/>
    </xf>
    <xf numFmtId="0" fontId="11" fillId="33" borderId="16" xfId="59" applyFont="1" applyFill="1" applyBorder="1" applyAlignment="1">
      <alignment horizontal="left" vertical="center" indent="1"/>
      <protection/>
    </xf>
    <xf numFmtId="0" fontId="11" fillId="33" borderId="18" xfId="59" applyFont="1" applyFill="1" applyBorder="1" applyAlignment="1">
      <alignment horizontal="left" vertical="center" indent="1"/>
      <protection/>
    </xf>
    <xf numFmtId="49" fontId="11" fillId="33" borderId="16" xfId="59" applyNumberFormat="1" applyFont="1" applyFill="1" applyBorder="1" applyAlignment="1">
      <alignment horizontal="left" vertical="center" indent="1"/>
      <protection/>
    </xf>
    <xf numFmtId="210" fontId="14" fillId="0" borderId="16" xfId="59" applyNumberFormat="1" applyFont="1" applyBorder="1" applyAlignment="1">
      <alignment horizontal="right" vertical="center" indent="1"/>
      <protection/>
    </xf>
    <xf numFmtId="210" fontId="14" fillId="0" borderId="18" xfId="59" applyNumberFormat="1" applyFont="1" applyBorder="1" applyAlignment="1">
      <alignment horizontal="right" vertical="center" indent="1"/>
      <protection/>
    </xf>
    <xf numFmtId="210" fontId="14" fillId="0" borderId="17" xfId="59" applyNumberFormat="1" applyFont="1" applyBorder="1" applyAlignment="1">
      <alignment horizontal="right" vertical="center" indent="1"/>
      <protection/>
    </xf>
    <xf numFmtId="216" fontId="14" fillId="0" borderId="19" xfId="59" applyNumberFormat="1" applyFont="1" applyBorder="1" applyAlignment="1">
      <alignment horizontal="right" vertical="center" indent="3"/>
      <protection/>
    </xf>
    <xf numFmtId="210" fontId="14" fillId="0" borderId="19" xfId="59" applyNumberFormat="1" applyFont="1" applyBorder="1" applyAlignment="1">
      <alignment horizontal="right" vertical="center" indent="3"/>
      <protection/>
    </xf>
    <xf numFmtId="210" fontId="14" fillId="0" borderId="20" xfId="59" applyNumberFormat="1" applyFont="1" applyBorder="1" applyAlignment="1">
      <alignment horizontal="right" vertical="center" indent="1"/>
      <protection/>
    </xf>
    <xf numFmtId="0" fontId="11" fillId="0" borderId="16" xfId="59" applyFont="1" applyBorder="1" applyAlignment="1">
      <alignment horizontal="left" vertical="center" indent="1"/>
      <protection/>
    </xf>
    <xf numFmtId="0" fontId="9" fillId="0" borderId="20" xfId="59" applyFont="1" applyBorder="1" applyAlignment="1">
      <alignment horizontal="left" vertical="center" indent="1"/>
      <protection/>
    </xf>
    <xf numFmtId="216" fontId="13" fillId="0" borderId="16" xfId="58" applyNumberFormat="1" applyFont="1" applyFill="1" applyBorder="1" applyAlignment="1">
      <alignment horizontal="right" vertical="center" indent="3"/>
      <protection/>
    </xf>
    <xf numFmtId="0" fontId="11" fillId="0" borderId="20" xfId="59" applyFont="1" applyBorder="1" applyAlignment="1">
      <alignment horizontal="left" vertical="center" indent="1"/>
      <protection/>
    </xf>
    <xf numFmtId="210" fontId="11" fillId="0" borderId="20" xfId="59" applyNumberFormat="1" applyFont="1" applyBorder="1" applyAlignment="1">
      <alignment horizontal="right" vertical="center" indent="1"/>
      <protection/>
    </xf>
    <xf numFmtId="4" fontId="13" fillId="0" borderId="19" xfId="58" applyNumberFormat="1" applyFont="1" applyFill="1" applyBorder="1" applyAlignment="1">
      <alignment horizontal="right" vertical="center" indent="1"/>
      <protection/>
    </xf>
    <xf numFmtId="0" fontId="11" fillId="33" borderId="21" xfId="59" applyFont="1" applyFill="1" applyBorder="1" applyAlignment="1">
      <alignment horizontal="left" vertical="center" indent="1"/>
      <protection/>
    </xf>
    <xf numFmtId="210" fontId="13" fillId="0" borderId="17" xfId="58" applyNumberFormat="1" applyFont="1" applyFill="1" applyBorder="1" applyAlignment="1">
      <alignment horizontal="right" vertical="center" indent="1"/>
      <protection/>
    </xf>
    <xf numFmtId="210" fontId="13" fillId="0" borderId="17" xfId="58" applyNumberFormat="1" applyFont="1" applyFill="1" applyBorder="1" applyAlignment="1">
      <alignment horizontal="right" vertical="center"/>
      <protection/>
    </xf>
    <xf numFmtId="210" fontId="15" fillId="0" borderId="17" xfId="58" applyNumberFormat="1" applyFont="1" applyFill="1" applyBorder="1" applyAlignment="1">
      <alignment horizontal="right" vertical="center" indent="1"/>
      <protection/>
    </xf>
    <xf numFmtId="216" fontId="14" fillId="0" borderId="18" xfId="59" applyNumberFormat="1" applyFont="1" applyBorder="1" applyAlignment="1">
      <alignment horizontal="right" vertical="center" indent="3"/>
      <protection/>
    </xf>
    <xf numFmtId="0" fontId="9" fillId="0" borderId="0" xfId="59" applyFont="1" applyBorder="1" applyAlignment="1">
      <alignment horizontal="center" vertical="center"/>
      <protection/>
    </xf>
    <xf numFmtId="1" fontId="9" fillId="0" borderId="0" xfId="58" applyNumberFormat="1" applyFont="1" applyBorder="1" applyAlignment="1">
      <alignment horizontal="right" vertical="center" indent="1"/>
      <protection/>
    </xf>
    <xf numFmtId="2" fontId="9" fillId="0" borderId="0" xfId="44" applyNumberFormat="1" applyFont="1" applyBorder="1" applyAlignment="1">
      <alignment horizontal="center" vertical="center"/>
    </xf>
    <xf numFmtId="0" fontId="9" fillId="0" borderId="0" xfId="58" applyFont="1" applyAlignment="1">
      <alignment vertical="center"/>
      <protection/>
    </xf>
    <xf numFmtId="0" fontId="11" fillId="0" borderId="0" xfId="58" applyFont="1" applyAlignment="1">
      <alignment horizontal="right" vertical="center" indent="1"/>
      <protection/>
    </xf>
    <xf numFmtId="3" fontId="12" fillId="0" borderId="0" xfId="44" applyNumberFormat="1" applyFont="1" applyBorder="1" applyAlignment="1">
      <alignment horizontal="center" vertical="center"/>
    </xf>
    <xf numFmtId="3" fontId="16" fillId="0" borderId="0" xfId="44" applyNumberFormat="1" applyFont="1" applyBorder="1" applyAlignment="1">
      <alignment horizontal="center" vertical="center"/>
    </xf>
    <xf numFmtId="0" fontId="11" fillId="0" borderId="0" xfId="61" applyFont="1" applyFill="1" applyAlignment="1">
      <alignment/>
      <protection/>
    </xf>
    <xf numFmtId="0" fontId="11" fillId="0" borderId="0" xfId="61" applyFont="1" applyAlignment="1">
      <alignment/>
      <protection/>
    </xf>
    <xf numFmtId="0" fontId="9" fillId="0" borderId="0" xfId="60" applyFont="1" applyAlignment="1">
      <alignment/>
      <protection/>
    </xf>
    <xf numFmtId="216" fontId="9" fillId="34" borderId="22" xfId="44" applyNumberFormat="1" applyFont="1" applyFill="1" applyBorder="1" applyAlignment="1">
      <alignment horizontal="right" vertical="center" indent="3"/>
    </xf>
    <xf numFmtId="4" fontId="9" fillId="34" borderId="22" xfId="44" applyNumberFormat="1" applyFont="1" applyFill="1" applyBorder="1" applyAlignment="1">
      <alignment horizontal="right" vertical="center" indent="1"/>
    </xf>
    <xf numFmtId="210" fontId="11" fillId="0" borderId="14" xfId="59" applyNumberFormat="1" applyFont="1" applyBorder="1" applyAlignment="1">
      <alignment horizontal="right" vertical="center" indent="1"/>
      <protection/>
    </xf>
    <xf numFmtId="210" fontId="11" fillId="0" borderId="23" xfId="59" applyNumberFormat="1" applyFont="1" applyBorder="1" applyAlignment="1">
      <alignment horizontal="right" vertical="center" indent="1"/>
      <protection/>
    </xf>
    <xf numFmtId="210" fontId="11" fillId="0" borderId="24" xfId="59" applyNumberFormat="1" applyFont="1" applyBorder="1" applyAlignment="1">
      <alignment horizontal="right" vertical="center" indent="1"/>
      <protection/>
    </xf>
    <xf numFmtId="216" fontId="13" fillId="0" borderId="25" xfId="58" applyNumberFormat="1" applyFont="1" applyFill="1" applyBorder="1" applyAlignment="1">
      <alignment horizontal="right" vertical="center" indent="3"/>
      <protection/>
    </xf>
    <xf numFmtId="4" fontId="11" fillId="0" borderId="15" xfId="59" applyNumberFormat="1" applyFont="1" applyBorder="1" applyAlignment="1">
      <alignment horizontal="right" vertical="center" indent="1"/>
      <protection/>
    </xf>
    <xf numFmtId="0" fontId="9" fillId="34" borderId="10" xfId="59" applyFont="1" applyFill="1" applyBorder="1" applyAlignment="1">
      <alignment horizontal="left" vertical="center" indent="1"/>
      <protection/>
    </xf>
    <xf numFmtId="0" fontId="11" fillId="34" borderId="11" xfId="59" applyFont="1" applyFill="1" applyBorder="1" applyAlignment="1">
      <alignment horizontal="left" vertical="center" indent="1"/>
      <protection/>
    </xf>
    <xf numFmtId="210" fontId="9" fillId="34" borderId="10" xfId="59" applyNumberFormat="1" applyFont="1" applyFill="1" applyBorder="1" applyAlignment="1">
      <alignment horizontal="right" vertical="center" indent="1"/>
      <protection/>
    </xf>
    <xf numFmtId="210" fontId="9" fillId="34" borderId="11" xfId="59" applyNumberFormat="1" applyFont="1" applyFill="1" applyBorder="1" applyAlignment="1">
      <alignment horizontal="right" vertical="center" indent="1"/>
      <protection/>
    </xf>
    <xf numFmtId="210" fontId="9" fillId="34" borderId="13" xfId="59" applyNumberFormat="1" applyFont="1" applyFill="1" applyBorder="1" applyAlignment="1">
      <alignment horizontal="right" vertical="center" indent="1"/>
      <protection/>
    </xf>
    <xf numFmtId="216" fontId="12" fillId="35" borderId="22" xfId="58" applyNumberFormat="1" applyFont="1" applyFill="1" applyBorder="1" applyAlignment="1">
      <alignment horizontal="right" vertical="center" indent="3"/>
      <protection/>
    </xf>
    <xf numFmtId="4" fontId="9" fillId="34" borderId="12" xfId="59" applyNumberFormat="1" applyFont="1" applyFill="1" applyBorder="1" applyAlignment="1">
      <alignment horizontal="right" vertical="center" indent="1"/>
      <protection/>
    </xf>
    <xf numFmtId="0" fontId="11" fillId="0" borderId="14" xfId="59" applyFont="1" applyBorder="1" applyAlignment="1">
      <alignment horizontal="left" vertical="center" indent="1"/>
      <protection/>
    </xf>
    <xf numFmtId="0" fontId="9" fillId="0" borderId="15" xfId="59" applyFont="1" applyBorder="1" applyAlignment="1">
      <alignment horizontal="left" vertical="center" indent="1"/>
      <protection/>
    </xf>
    <xf numFmtId="216" fontId="13" fillId="0" borderId="14" xfId="58" applyNumberFormat="1" applyFont="1" applyFill="1" applyBorder="1" applyAlignment="1">
      <alignment horizontal="right" vertical="center" indent="3"/>
      <protection/>
    </xf>
    <xf numFmtId="2" fontId="13" fillId="0" borderId="25" xfId="58" applyNumberFormat="1" applyFont="1" applyFill="1" applyBorder="1" applyAlignment="1">
      <alignment horizontal="right" vertical="center" indent="1"/>
      <protection/>
    </xf>
    <xf numFmtId="0" fontId="9" fillId="34" borderId="12" xfId="59" applyFont="1" applyFill="1" applyBorder="1" applyAlignment="1">
      <alignment horizontal="left" vertical="center" indent="1"/>
      <protection/>
    </xf>
    <xf numFmtId="210" fontId="9" fillId="34" borderId="12" xfId="59" applyNumberFormat="1" applyFont="1" applyFill="1" applyBorder="1" applyAlignment="1">
      <alignment horizontal="right" vertical="center" indent="1"/>
      <protection/>
    </xf>
    <xf numFmtId="216" fontId="12" fillId="34" borderId="22" xfId="58" applyNumberFormat="1" applyFont="1" applyFill="1" applyBorder="1" applyAlignment="1">
      <alignment horizontal="right" vertical="center" indent="3"/>
      <protection/>
    </xf>
    <xf numFmtId="0" fontId="11" fillId="0" borderId="15" xfId="59" applyFont="1" applyBorder="1" applyAlignment="1">
      <alignment horizontal="left" vertical="center" indent="1"/>
      <protection/>
    </xf>
    <xf numFmtId="210" fontId="11" fillId="0" borderId="15" xfId="59" applyNumberFormat="1" applyFont="1" applyBorder="1" applyAlignment="1">
      <alignment horizontal="right" vertical="center" indent="1"/>
      <protection/>
    </xf>
    <xf numFmtId="210" fontId="12" fillId="34" borderId="13" xfId="58" applyNumberFormat="1" applyFont="1" applyFill="1" applyBorder="1" applyAlignment="1">
      <alignment horizontal="right" vertical="center" indent="3"/>
      <protection/>
    </xf>
    <xf numFmtId="4" fontId="13" fillId="0" borderId="25" xfId="58" applyNumberFormat="1" applyFont="1" applyFill="1" applyBorder="1" applyAlignment="1">
      <alignment horizontal="right" vertical="center" indent="1"/>
      <protection/>
    </xf>
    <xf numFmtId="4" fontId="12" fillId="34" borderId="22" xfId="58" applyNumberFormat="1" applyFont="1" applyFill="1" applyBorder="1" applyAlignment="1">
      <alignment horizontal="right" vertical="center" indent="1"/>
      <protection/>
    </xf>
    <xf numFmtId="210" fontId="13" fillId="0" borderId="24" xfId="58" applyNumberFormat="1" applyFont="1" applyFill="1" applyBorder="1" applyAlignment="1">
      <alignment horizontal="right" vertical="center" indent="1"/>
      <protection/>
    </xf>
    <xf numFmtId="0" fontId="9" fillId="34" borderId="26" xfId="59" applyFont="1" applyFill="1" applyBorder="1" applyAlignment="1">
      <alignment horizontal="left" vertical="center" indent="1"/>
      <protection/>
    </xf>
    <xf numFmtId="0" fontId="9" fillId="34" borderId="27" xfId="59" applyFont="1" applyFill="1" applyBorder="1" applyAlignment="1">
      <alignment horizontal="left" vertical="center" indent="1"/>
      <protection/>
    </xf>
    <xf numFmtId="210" fontId="9" fillId="34" borderId="26" xfId="59" applyNumberFormat="1" applyFont="1" applyFill="1" applyBorder="1" applyAlignment="1">
      <alignment horizontal="right" vertical="center" indent="1"/>
      <protection/>
    </xf>
    <xf numFmtId="210" fontId="9" fillId="34" borderId="28" xfId="59" applyNumberFormat="1" applyFont="1" applyFill="1" applyBorder="1" applyAlignment="1">
      <alignment horizontal="right" vertical="center" indent="1"/>
      <protection/>
    </xf>
    <xf numFmtId="216" fontId="12" fillId="34" borderId="26" xfId="58" applyNumberFormat="1" applyFont="1" applyFill="1" applyBorder="1" applyAlignment="1">
      <alignment horizontal="right" vertical="center" indent="3"/>
      <protection/>
    </xf>
    <xf numFmtId="216" fontId="12" fillId="34" borderId="10" xfId="58" applyNumberFormat="1" applyFont="1" applyFill="1" applyBorder="1" applyAlignment="1">
      <alignment horizontal="right" vertical="center" indent="3"/>
      <protection/>
    </xf>
    <xf numFmtId="210" fontId="9" fillId="34" borderId="11" xfId="58" applyNumberFormat="1" applyFont="1" applyFill="1" applyBorder="1" applyAlignment="1">
      <alignment horizontal="right" vertical="center" indent="1"/>
      <protection/>
    </xf>
    <xf numFmtId="210" fontId="13" fillId="0" borderId="18" xfId="58" applyNumberFormat="1" applyFont="1" applyFill="1" applyBorder="1" applyAlignment="1">
      <alignment horizontal="right" vertical="center" indent="1"/>
      <protection/>
    </xf>
    <xf numFmtId="210" fontId="9" fillId="34" borderId="13" xfId="58" applyNumberFormat="1" applyFont="1" applyFill="1" applyBorder="1" applyAlignment="1">
      <alignment horizontal="right" vertical="center" indent="1"/>
      <protection/>
    </xf>
    <xf numFmtId="0" fontId="11" fillId="34" borderId="29" xfId="59" applyFont="1" applyFill="1" applyBorder="1" applyAlignment="1">
      <alignment horizontal="left" vertical="center" indent="1"/>
      <protection/>
    </xf>
    <xf numFmtId="0" fontId="11" fillId="34" borderId="30" xfId="59" applyFont="1" applyFill="1" applyBorder="1" applyAlignment="1">
      <alignment horizontal="left" vertical="center" indent="1"/>
      <protection/>
    </xf>
    <xf numFmtId="0" fontId="11" fillId="34" borderId="16" xfId="59" applyFont="1" applyFill="1" applyBorder="1" applyAlignment="1">
      <alignment horizontal="left" vertical="center" indent="1"/>
      <protection/>
    </xf>
    <xf numFmtId="210" fontId="14" fillId="34" borderId="31" xfId="59" applyNumberFormat="1" applyFont="1" applyFill="1" applyBorder="1" applyAlignment="1">
      <alignment horizontal="right" vertical="center" indent="1"/>
      <protection/>
    </xf>
    <xf numFmtId="0" fontId="11" fillId="34" borderId="19" xfId="59" applyFont="1" applyFill="1" applyBorder="1" applyAlignment="1">
      <alignment horizontal="left" vertical="center" indent="1"/>
      <protection/>
    </xf>
    <xf numFmtId="210" fontId="13" fillId="0" borderId="31" xfId="58" applyNumberFormat="1" applyFont="1" applyFill="1" applyBorder="1" applyAlignment="1">
      <alignment horizontal="right" vertical="center" indent="1"/>
      <protection/>
    </xf>
    <xf numFmtId="4" fontId="12" fillId="34" borderId="32" xfId="58" applyNumberFormat="1" applyFont="1" applyFill="1" applyBorder="1" applyAlignment="1">
      <alignment horizontal="right" vertical="center" indent="1"/>
      <protection/>
    </xf>
    <xf numFmtId="210" fontId="11" fillId="34" borderId="33" xfId="59" applyNumberFormat="1" applyFont="1" applyFill="1" applyBorder="1" applyAlignment="1">
      <alignment horizontal="right" vertical="center" indent="1"/>
      <protection/>
    </xf>
    <xf numFmtId="4" fontId="13" fillId="34" borderId="29" xfId="58" applyNumberFormat="1" applyFont="1" applyFill="1" applyBorder="1" applyAlignment="1">
      <alignment horizontal="right" vertical="center" indent="1"/>
      <protection/>
    </xf>
    <xf numFmtId="216" fontId="13" fillId="34" borderId="34" xfId="58" applyNumberFormat="1" applyFont="1" applyFill="1" applyBorder="1" applyAlignment="1">
      <alignment horizontal="right" vertical="center" indent="3"/>
      <protection/>
    </xf>
    <xf numFmtId="210" fontId="13" fillId="0" borderId="35" xfId="58" applyNumberFormat="1" applyFont="1" applyFill="1" applyBorder="1" applyAlignment="1">
      <alignment horizontal="right" vertical="center" indent="1"/>
      <protection/>
    </xf>
    <xf numFmtId="0" fontId="11" fillId="34" borderId="36" xfId="59" applyFont="1" applyFill="1" applyBorder="1" applyAlignment="1">
      <alignment horizontal="left" vertical="center" indent="1"/>
      <protection/>
    </xf>
    <xf numFmtId="0" fontId="11" fillId="0" borderId="37" xfId="59" applyFont="1" applyBorder="1" applyAlignment="1">
      <alignment horizontal="left" vertical="center" indent="1"/>
      <protection/>
    </xf>
    <xf numFmtId="210" fontId="11" fillId="0" borderId="36" xfId="59" applyNumberFormat="1" applyFont="1" applyBorder="1" applyAlignment="1">
      <alignment horizontal="right" vertical="center" indent="1"/>
      <protection/>
    </xf>
    <xf numFmtId="210" fontId="13" fillId="0" borderId="38" xfId="58" applyNumberFormat="1" applyFont="1" applyFill="1" applyBorder="1" applyAlignment="1">
      <alignment horizontal="center" vertical="center"/>
      <protection/>
    </xf>
    <xf numFmtId="216" fontId="13" fillId="0" borderId="36" xfId="58" applyNumberFormat="1" applyFont="1" applyFill="1" applyBorder="1" applyAlignment="1">
      <alignment horizontal="right" vertical="center" indent="3"/>
      <protection/>
    </xf>
    <xf numFmtId="0" fontId="9" fillId="0" borderId="0" xfId="58" applyFont="1" applyAlignment="1">
      <alignment/>
      <protection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 horizontal="right" shrinkToFit="1"/>
    </xf>
    <xf numFmtId="208" fontId="11" fillId="0" borderId="0" xfId="58" applyNumberFormat="1" applyFont="1" applyAlignment="1">
      <alignment horizontal="left"/>
      <protection/>
    </xf>
    <xf numFmtId="208" fontId="11" fillId="0" borderId="0" xfId="0" applyNumberFormat="1" applyFont="1" applyAlignment="1">
      <alignment horizontal="left"/>
    </xf>
    <xf numFmtId="0" fontId="11" fillId="0" borderId="0" xfId="58" applyFont="1" applyAlignment="1">
      <alignment/>
      <protection/>
    </xf>
    <xf numFmtId="0" fontId="18" fillId="0" borderId="0" xfId="0" applyFont="1" applyAlignment="1">
      <alignment/>
    </xf>
    <xf numFmtId="208" fontId="11" fillId="0" borderId="0" xfId="0" applyNumberFormat="1" applyFont="1" applyAlignment="1">
      <alignment horizontal="center"/>
    </xf>
    <xf numFmtId="0" fontId="5" fillId="0" borderId="0" xfId="58" applyFont="1" applyAlignment="1">
      <alignment/>
      <protection/>
    </xf>
    <xf numFmtId="0" fontId="11" fillId="0" borderId="0" xfId="0" applyFont="1" applyAlignment="1">
      <alignment horizontal="center"/>
    </xf>
    <xf numFmtId="210" fontId="9" fillId="34" borderId="39" xfId="59" applyNumberFormat="1" applyFont="1" applyFill="1" applyBorder="1" applyAlignment="1">
      <alignment horizontal="right" vertical="center" indent="1"/>
      <protection/>
    </xf>
    <xf numFmtId="210" fontId="11" fillId="0" borderId="40" xfId="59" applyNumberFormat="1" applyFont="1" applyBorder="1" applyAlignment="1">
      <alignment horizontal="right" vertical="center" indent="1"/>
      <protection/>
    </xf>
    <xf numFmtId="210" fontId="11" fillId="34" borderId="41" xfId="59" applyNumberFormat="1" applyFont="1" applyFill="1" applyBorder="1" applyAlignment="1">
      <alignment horizontal="right" vertical="center" indent="1"/>
      <protection/>
    </xf>
    <xf numFmtId="210" fontId="11" fillId="34" borderId="42" xfId="59" applyNumberFormat="1" applyFont="1" applyFill="1" applyBorder="1" applyAlignment="1">
      <alignment horizontal="right" vertical="center" indent="1"/>
      <protection/>
    </xf>
    <xf numFmtId="216" fontId="15" fillId="34" borderId="19" xfId="58" applyNumberFormat="1" applyFont="1" applyFill="1" applyBorder="1" applyAlignment="1">
      <alignment horizontal="right" vertical="center" indent="3"/>
      <protection/>
    </xf>
    <xf numFmtId="210" fontId="9" fillId="34" borderId="39" xfId="58" applyNumberFormat="1" applyFont="1" applyFill="1" applyBorder="1" applyAlignment="1">
      <alignment horizontal="right" vertical="center" indent="1"/>
      <protection/>
    </xf>
    <xf numFmtId="0" fontId="11" fillId="33" borderId="40" xfId="59" applyFont="1" applyFill="1" applyBorder="1" applyAlignment="1">
      <alignment horizontal="left" vertical="center" indent="1"/>
      <protection/>
    </xf>
    <xf numFmtId="210" fontId="11" fillId="0" borderId="31" xfId="59" applyNumberFormat="1" applyFont="1" applyBorder="1" applyAlignment="1">
      <alignment horizontal="right" vertical="center" indent="1"/>
      <protection/>
    </xf>
    <xf numFmtId="0" fontId="11" fillId="33" borderId="43" xfId="59" applyFont="1" applyFill="1" applyBorder="1" applyAlignment="1">
      <alignment horizontal="left" vertical="center" indent="1"/>
      <protection/>
    </xf>
    <xf numFmtId="0" fontId="11" fillId="33" borderId="37" xfId="59" applyFont="1" applyFill="1" applyBorder="1" applyAlignment="1">
      <alignment horizontal="left" vertical="center" indent="1"/>
      <protection/>
    </xf>
    <xf numFmtId="210" fontId="11" fillId="0" borderId="43" xfId="59" applyNumberFormat="1" applyFont="1" applyBorder="1" applyAlignment="1">
      <alignment horizontal="right" vertical="center" indent="1"/>
      <protection/>
    </xf>
    <xf numFmtId="210" fontId="14" fillId="0" borderId="44" xfId="59" applyNumberFormat="1" applyFont="1" applyBorder="1" applyAlignment="1">
      <alignment horizontal="right" vertical="center" indent="1"/>
      <protection/>
    </xf>
    <xf numFmtId="216" fontId="13" fillId="0" borderId="45" xfId="58" applyNumberFormat="1" applyFont="1" applyFill="1" applyBorder="1" applyAlignment="1">
      <alignment horizontal="right" vertical="center" indent="3"/>
      <protection/>
    </xf>
    <xf numFmtId="210" fontId="9" fillId="34" borderId="46" xfId="59" applyNumberFormat="1" applyFont="1" applyFill="1" applyBorder="1" applyAlignment="1">
      <alignment horizontal="right" vertical="center" indent="1"/>
      <protection/>
    </xf>
    <xf numFmtId="0" fontId="14" fillId="34" borderId="14" xfId="59" applyFont="1" applyFill="1" applyBorder="1" applyAlignment="1">
      <alignment horizontal="left" vertical="center" indent="1"/>
      <protection/>
    </xf>
    <xf numFmtId="0" fontId="11" fillId="34" borderId="25" xfId="59" applyFont="1" applyFill="1" applyBorder="1" applyAlignment="1">
      <alignment horizontal="left" vertical="center" indent="1"/>
      <protection/>
    </xf>
    <xf numFmtId="210" fontId="13" fillId="0" borderId="47" xfId="58" applyNumberFormat="1" applyFont="1" applyFill="1" applyBorder="1" applyAlignment="1">
      <alignment horizontal="right" vertical="center" indent="1"/>
      <protection/>
    </xf>
    <xf numFmtId="210" fontId="11" fillId="34" borderId="48" xfId="59" applyNumberFormat="1" applyFont="1" applyFill="1" applyBorder="1" applyAlignment="1">
      <alignment horizontal="right" vertical="center" indent="1"/>
      <protection/>
    </xf>
    <xf numFmtId="216" fontId="13" fillId="34" borderId="25" xfId="58" applyNumberFormat="1" applyFont="1" applyFill="1" applyBorder="1" applyAlignment="1">
      <alignment horizontal="right" vertical="center" indent="3"/>
      <protection/>
    </xf>
    <xf numFmtId="0" fontId="11" fillId="34" borderId="20" xfId="59" applyFont="1" applyFill="1" applyBorder="1" applyAlignment="1">
      <alignment horizontal="left" vertical="center" indent="1"/>
      <protection/>
    </xf>
    <xf numFmtId="216" fontId="13" fillId="34" borderId="19" xfId="58" applyNumberFormat="1" applyFont="1" applyFill="1" applyBorder="1" applyAlignment="1">
      <alignment horizontal="right" vertical="center" indent="3"/>
      <protection/>
    </xf>
    <xf numFmtId="0" fontId="11" fillId="0" borderId="36" xfId="59" applyFont="1" applyBorder="1" applyAlignment="1">
      <alignment horizontal="left" vertical="center" indent="1"/>
      <protection/>
    </xf>
    <xf numFmtId="210" fontId="11" fillId="0" borderId="38" xfId="59" applyNumberFormat="1" applyFont="1" applyBorder="1" applyAlignment="1">
      <alignment horizontal="right" vertical="center" indent="1"/>
      <protection/>
    </xf>
    <xf numFmtId="210" fontId="11" fillId="0" borderId="37" xfId="59" applyNumberFormat="1" applyFont="1" applyBorder="1" applyAlignment="1">
      <alignment horizontal="right" vertical="center" indent="1"/>
      <protection/>
    </xf>
    <xf numFmtId="4" fontId="13" fillId="0" borderId="45" xfId="58" applyNumberFormat="1" applyFont="1" applyFill="1" applyBorder="1" applyAlignment="1">
      <alignment horizontal="right" vertical="center" indent="1"/>
      <protection/>
    </xf>
    <xf numFmtId="0" fontId="9" fillId="0" borderId="37" xfId="59" applyFont="1" applyBorder="1" applyAlignment="1">
      <alignment horizontal="left" vertical="center" indent="1"/>
      <protection/>
    </xf>
    <xf numFmtId="210" fontId="13" fillId="0" borderId="38" xfId="58" applyNumberFormat="1" applyFont="1" applyFill="1" applyBorder="1" applyAlignment="1">
      <alignment horizontal="right" vertical="center" indent="1"/>
      <protection/>
    </xf>
    <xf numFmtId="0" fontId="11" fillId="34" borderId="40" xfId="59" applyFont="1" applyFill="1" applyBorder="1" applyAlignment="1">
      <alignment horizontal="left" vertical="center" indent="1"/>
      <protection/>
    </xf>
    <xf numFmtId="210" fontId="13" fillId="0" borderId="42" xfId="58" applyNumberFormat="1" applyFont="1" applyFill="1" applyBorder="1" applyAlignment="1">
      <alignment horizontal="right" vertical="center" indent="1"/>
      <protection/>
    </xf>
    <xf numFmtId="216" fontId="13" fillId="34" borderId="45" xfId="58" applyNumberFormat="1" applyFont="1" applyFill="1" applyBorder="1" applyAlignment="1">
      <alignment horizontal="right" vertical="center" indent="3"/>
      <protection/>
    </xf>
    <xf numFmtId="0" fontId="9" fillId="34" borderId="10" xfId="59" applyFont="1" applyFill="1" applyBorder="1" applyAlignment="1">
      <alignment horizontal="center" vertical="center"/>
      <protection/>
    </xf>
    <xf numFmtId="0" fontId="9" fillId="34" borderId="12" xfId="59" applyFont="1" applyFill="1" applyBorder="1" applyAlignment="1">
      <alignment horizontal="center" vertical="center"/>
      <protection/>
    </xf>
    <xf numFmtId="0" fontId="9" fillId="0" borderId="26" xfId="59" applyFont="1" applyBorder="1" applyAlignment="1">
      <alignment horizontal="center" vertical="center" wrapText="1"/>
      <protection/>
    </xf>
    <xf numFmtId="0" fontId="9" fillId="0" borderId="49" xfId="59" applyFont="1" applyBorder="1" applyAlignment="1">
      <alignment horizontal="center" vertical="center" wrapText="1"/>
      <protection/>
    </xf>
    <xf numFmtId="0" fontId="9" fillId="0" borderId="32" xfId="59" applyFont="1" applyBorder="1" applyAlignment="1">
      <alignment horizontal="center" vertical="center" wrapText="1"/>
      <protection/>
    </xf>
    <xf numFmtId="0" fontId="9" fillId="0" borderId="50" xfId="59" applyFont="1" applyBorder="1" applyAlignment="1">
      <alignment horizontal="center" vertical="center" wrapText="1"/>
      <protection/>
    </xf>
    <xf numFmtId="0" fontId="9" fillId="0" borderId="26" xfId="58" applyFont="1" applyBorder="1" applyAlignment="1">
      <alignment horizontal="center" vertical="center" wrapText="1"/>
      <protection/>
    </xf>
    <xf numFmtId="0" fontId="9" fillId="0" borderId="27" xfId="58" applyFont="1" applyBorder="1" applyAlignment="1">
      <alignment horizontal="center" vertical="center" wrapText="1"/>
      <protection/>
    </xf>
    <xf numFmtId="0" fontId="9" fillId="0" borderId="21" xfId="58" applyFont="1" applyBorder="1" applyAlignment="1">
      <alignment horizontal="center" vertical="center" wrapText="1"/>
      <protection/>
    </xf>
    <xf numFmtId="0" fontId="9" fillId="0" borderId="51" xfId="58" applyFont="1" applyBorder="1" applyAlignment="1">
      <alignment horizontal="center" vertical="center" wrapText="1"/>
      <protection/>
    </xf>
    <xf numFmtId="0" fontId="9" fillId="0" borderId="49" xfId="58" applyFont="1" applyBorder="1" applyAlignment="1">
      <alignment horizontal="center" vertical="center" wrapText="1"/>
      <protection/>
    </xf>
    <xf numFmtId="0" fontId="9" fillId="0" borderId="52" xfId="58" applyFont="1" applyBorder="1" applyAlignment="1">
      <alignment horizontal="center" vertical="center" wrapText="1"/>
      <protection/>
    </xf>
    <xf numFmtId="4" fontId="14" fillId="0" borderId="20" xfId="59" applyNumberFormat="1" applyFont="1" applyBorder="1" applyAlignment="1">
      <alignment horizontal="right" vertical="center" indent="1"/>
      <protection/>
    </xf>
    <xf numFmtId="4" fontId="15" fillId="0" borderId="19" xfId="58" applyNumberFormat="1" applyFont="1" applyFill="1" applyBorder="1" applyAlignment="1">
      <alignment horizontal="right" vertical="center" indent="1"/>
      <protection/>
    </xf>
    <xf numFmtId="210" fontId="15" fillId="0" borderId="31" xfId="58" applyNumberFormat="1" applyFont="1" applyFill="1" applyBorder="1" applyAlignment="1">
      <alignment horizontal="right" vertical="center" indent="1"/>
      <protection/>
    </xf>
    <xf numFmtId="210" fontId="14" fillId="34" borderId="42" xfId="59" applyNumberFormat="1" applyFont="1" applyFill="1" applyBorder="1" applyAlignment="1">
      <alignment horizontal="right" vertical="center" indent="1"/>
      <protection/>
    </xf>
    <xf numFmtId="4" fontId="13" fillId="34" borderId="20" xfId="58" applyNumberFormat="1" applyFont="1" applyFill="1" applyBorder="1" applyAlignment="1">
      <alignment horizontal="right" vertical="center" indent="1"/>
      <protection/>
    </xf>
    <xf numFmtId="4" fontId="13" fillId="34" borderId="15" xfId="58" applyNumberFormat="1" applyFont="1" applyFill="1" applyBorder="1" applyAlignment="1">
      <alignment horizontal="right" vertical="center" indent="1"/>
      <protection/>
    </xf>
    <xf numFmtId="4" fontId="15" fillId="34" borderId="20" xfId="58" applyNumberFormat="1" applyFont="1" applyFill="1" applyBorder="1" applyAlignment="1">
      <alignment horizontal="right" vertical="center" indent="1"/>
      <protection/>
    </xf>
    <xf numFmtId="0" fontId="11" fillId="34" borderId="43" xfId="59" applyFont="1" applyFill="1" applyBorder="1" applyAlignment="1">
      <alignment horizontal="left" vertical="center" indent="1"/>
      <protection/>
    </xf>
    <xf numFmtId="0" fontId="11" fillId="34" borderId="15" xfId="59" applyFont="1" applyFill="1" applyBorder="1" applyAlignment="1">
      <alignment horizontal="left" vertical="center" indent="1"/>
      <protection/>
    </xf>
    <xf numFmtId="0" fontId="11" fillId="34" borderId="37" xfId="59" applyFont="1" applyFill="1" applyBorder="1" applyAlignment="1">
      <alignment horizontal="left" vertical="center" inden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ตัวชี้วัด (ศบก.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ตัวชี้วัด (ศบก.)" xfId="58"/>
    <cellStyle name="Normal_ตัวบ่งชี้ 4.3-4.5" xfId="59"/>
    <cellStyle name="Normal_ปัจจัย 4" xfId="60"/>
    <cellStyle name="Normal_อัตราได้งานทำ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ปกติ_Sheet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9"/>
  <sheetViews>
    <sheetView tabSelected="1" zoomScale="90" zoomScaleNormal="90" zoomScaleSheetLayoutView="80" workbookViewId="0" topLeftCell="A1">
      <selection activeCell="E57" sqref="E57"/>
    </sheetView>
  </sheetViews>
  <sheetFormatPr defaultColWidth="16.57421875" defaultRowHeight="20.25"/>
  <cols>
    <col min="1" max="1" width="9.57421875" style="4" customWidth="1"/>
    <col min="2" max="2" width="26.421875" style="4" customWidth="1"/>
    <col min="3" max="3" width="16.421875" style="3" customWidth="1"/>
    <col min="4" max="4" width="15.140625" style="3" customWidth="1"/>
    <col min="5" max="5" width="13.140625" style="3" customWidth="1"/>
    <col min="6" max="6" width="12.57421875" style="3" customWidth="1"/>
    <col min="7" max="7" width="12.7109375" style="3" customWidth="1"/>
    <col min="8" max="8" width="13.8515625" style="3" customWidth="1"/>
    <col min="9" max="9" width="14.28125" style="3" customWidth="1"/>
    <col min="10" max="10" width="15.00390625" style="3" customWidth="1"/>
    <col min="11" max="11" width="3.00390625" style="4" customWidth="1"/>
    <col min="12" max="16384" width="16.57421875" style="4" customWidth="1"/>
  </cols>
  <sheetData>
    <row r="1" spans="1:2" ht="21.75">
      <c r="A1" s="1" t="s">
        <v>53</v>
      </c>
      <c r="B1" s="2"/>
    </row>
    <row r="2" spans="1:2" ht="21.75">
      <c r="A2" s="5" t="s">
        <v>67</v>
      </c>
      <c r="B2" s="2"/>
    </row>
    <row r="3" spans="1:10" ht="16.5" customHeight="1">
      <c r="A3" s="5"/>
      <c r="B3" s="5"/>
      <c r="J3" s="6"/>
    </row>
    <row r="4" spans="1:10" s="3" customFormat="1" ht="19.5" customHeight="1">
      <c r="A4" s="154" t="s">
        <v>0</v>
      </c>
      <c r="B4" s="155"/>
      <c r="C4" s="7" t="s">
        <v>63</v>
      </c>
      <c r="D4" s="8"/>
      <c r="E4" s="8"/>
      <c r="F4" s="8"/>
      <c r="G4" s="8"/>
      <c r="H4" s="8"/>
      <c r="I4" s="8"/>
      <c r="J4" s="9"/>
    </row>
    <row r="5" spans="1:10" s="3" customFormat="1" ht="20.25" customHeight="1">
      <c r="A5" s="156"/>
      <c r="B5" s="157"/>
      <c r="C5" s="10" t="s">
        <v>17</v>
      </c>
      <c r="D5" s="11"/>
      <c r="E5" s="11"/>
      <c r="F5" s="11"/>
      <c r="G5" s="11"/>
      <c r="H5" s="12"/>
      <c r="I5" s="150" t="s">
        <v>55</v>
      </c>
      <c r="J5" s="152" t="s">
        <v>1</v>
      </c>
    </row>
    <row r="6" spans="1:10" s="16" customFormat="1" ht="41.25" customHeight="1">
      <c r="A6" s="158"/>
      <c r="B6" s="159"/>
      <c r="C6" s="13" t="s">
        <v>2</v>
      </c>
      <c r="D6" s="14" t="s">
        <v>3</v>
      </c>
      <c r="E6" s="14" t="s">
        <v>13</v>
      </c>
      <c r="F6" s="14" t="s">
        <v>14</v>
      </c>
      <c r="G6" s="14" t="s">
        <v>15</v>
      </c>
      <c r="H6" s="15" t="s">
        <v>4</v>
      </c>
      <c r="I6" s="151"/>
      <c r="J6" s="153"/>
    </row>
    <row r="7" spans="1:10" s="17" customFormat="1" ht="22.5" customHeight="1">
      <c r="A7" s="63" t="s">
        <v>5</v>
      </c>
      <c r="B7" s="64"/>
      <c r="C7" s="65">
        <f aca="true" t="shared" si="0" ref="C7:H7">C8+C9+C10+C15+C16+C17+C18</f>
        <v>26855961</v>
      </c>
      <c r="D7" s="118">
        <f t="shared" si="0"/>
        <v>0</v>
      </c>
      <c r="E7" s="118">
        <f t="shared" si="0"/>
        <v>4466667</v>
      </c>
      <c r="F7" s="67">
        <f t="shared" si="0"/>
        <v>0</v>
      </c>
      <c r="G7" s="67">
        <f t="shared" si="0"/>
        <v>0</v>
      </c>
      <c r="H7" s="66">
        <f t="shared" si="0"/>
        <v>31322628</v>
      </c>
      <c r="I7" s="68">
        <f>I8+I9+I10+I15+I16+I17+I18+I19</f>
        <v>76</v>
      </c>
      <c r="J7" s="69">
        <f>H7/I7</f>
        <v>412139.84210526315</v>
      </c>
    </row>
    <row r="8" spans="1:10" s="17" customFormat="1" ht="22.5" customHeight="1">
      <c r="A8" s="18" t="s">
        <v>26</v>
      </c>
      <c r="B8" s="19"/>
      <c r="C8" s="58">
        <v>11663829</v>
      </c>
      <c r="D8" s="60">
        <v>0</v>
      </c>
      <c r="E8" s="59">
        <v>0</v>
      </c>
      <c r="F8" s="60">
        <v>0</v>
      </c>
      <c r="G8" s="60">
        <v>0</v>
      </c>
      <c r="H8" s="59">
        <f>SUM(C8:G8)</f>
        <v>11663829</v>
      </c>
      <c r="I8" s="61">
        <v>15</v>
      </c>
      <c r="J8" s="62">
        <f>H8/I8</f>
        <v>777588.6</v>
      </c>
    </row>
    <row r="9" spans="1:10" s="17" customFormat="1" ht="22.5" customHeight="1">
      <c r="A9" s="26" t="s">
        <v>27</v>
      </c>
      <c r="B9" s="27"/>
      <c r="C9" s="20">
        <v>1116666</v>
      </c>
      <c r="D9" s="23">
        <v>0</v>
      </c>
      <c r="E9" s="22">
        <v>0</v>
      </c>
      <c r="F9" s="23">
        <v>0</v>
      </c>
      <c r="G9" s="23">
        <v>0</v>
      </c>
      <c r="H9" s="22">
        <f>SUM(C9:G9)</f>
        <v>1116666</v>
      </c>
      <c r="I9" s="24">
        <v>10</v>
      </c>
      <c r="J9" s="25">
        <f>H9/I9</f>
        <v>111666.6</v>
      </c>
    </row>
    <row r="10" spans="1:10" s="17" customFormat="1" ht="22.5" customHeight="1">
      <c r="A10" s="26" t="s">
        <v>28</v>
      </c>
      <c r="B10" s="27"/>
      <c r="C10" s="119">
        <f>SUM(C11:C14)</f>
        <v>3564232</v>
      </c>
      <c r="D10" s="23">
        <f>SUM(D11:D14)</f>
        <v>0</v>
      </c>
      <c r="E10" s="23">
        <f>SUM(E11:E14)</f>
        <v>4466667</v>
      </c>
      <c r="F10" s="23">
        <f>SUM(F11:F14)</f>
        <v>0</v>
      </c>
      <c r="G10" s="23">
        <f>SUM(G11:G14)</f>
        <v>0</v>
      </c>
      <c r="H10" s="22">
        <f aca="true" t="shared" si="1" ref="H10:H17">SUM(C10:G10)</f>
        <v>8030899</v>
      </c>
      <c r="I10" s="24">
        <f>SUM(I11:I14)</f>
        <v>23</v>
      </c>
      <c r="J10" s="25">
        <f aca="true" t="shared" si="2" ref="J10:J25">H10/I10</f>
        <v>349169.52173913043</v>
      </c>
    </row>
    <row r="11" spans="1:10" s="17" customFormat="1" ht="22.5" customHeight="1">
      <c r="A11" s="28" t="s">
        <v>29</v>
      </c>
      <c r="B11" s="27"/>
      <c r="C11" s="29">
        <v>2364732</v>
      </c>
      <c r="D11" s="31">
        <v>0</v>
      </c>
      <c r="E11" s="30">
        <v>0</v>
      </c>
      <c r="F11" s="31">
        <v>0</v>
      </c>
      <c r="G11" s="31">
        <v>0</v>
      </c>
      <c r="H11" s="30">
        <f t="shared" si="1"/>
        <v>2364732</v>
      </c>
      <c r="I11" s="32">
        <v>19</v>
      </c>
      <c r="J11" s="160">
        <f t="shared" si="2"/>
        <v>124459.57894736843</v>
      </c>
    </row>
    <row r="12" spans="1:10" s="17" customFormat="1" ht="22.5" customHeight="1">
      <c r="A12" s="28" t="s">
        <v>30</v>
      </c>
      <c r="B12" s="27"/>
      <c r="C12" s="29">
        <v>1199500</v>
      </c>
      <c r="D12" s="31">
        <v>0</v>
      </c>
      <c r="E12" s="30">
        <v>4466667</v>
      </c>
      <c r="F12" s="31">
        <v>0</v>
      </c>
      <c r="G12" s="31">
        <v>0</v>
      </c>
      <c r="H12" s="30">
        <f t="shared" si="1"/>
        <v>5666167</v>
      </c>
      <c r="I12" s="32">
        <v>3</v>
      </c>
      <c r="J12" s="160">
        <f t="shared" si="2"/>
        <v>1888722.3333333333</v>
      </c>
    </row>
    <row r="13" spans="1:10" s="17" customFormat="1" ht="22.5" customHeight="1">
      <c r="A13" s="28" t="s">
        <v>31</v>
      </c>
      <c r="B13" s="27"/>
      <c r="C13" s="29">
        <v>0</v>
      </c>
      <c r="D13" s="31">
        <v>0</v>
      </c>
      <c r="E13" s="30">
        <v>0</v>
      </c>
      <c r="F13" s="31">
        <v>0</v>
      </c>
      <c r="G13" s="31">
        <v>0</v>
      </c>
      <c r="H13" s="22">
        <f t="shared" si="1"/>
        <v>0</v>
      </c>
      <c r="I13" s="33">
        <v>0</v>
      </c>
      <c r="J13" s="160">
        <v>0</v>
      </c>
    </row>
    <row r="14" spans="1:10" s="17" customFormat="1" ht="22.5" customHeight="1">
      <c r="A14" s="28" t="s">
        <v>32</v>
      </c>
      <c r="B14" s="27"/>
      <c r="C14" s="29">
        <v>0</v>
      </c>
      <c r="D14" s="31">
        <v>0</v>
      </c>
      <c r="E14" s="31">
        <v>0</v>
      </c>
      <c r="F14" s="31">
        <v>0</v>
      </c>
      <c r="G14" s="31">
        <v>0</v>
      </c>
      <c r="H14" s="22">
        <f t="shared" si="1"/>
        <v>0</v>
      </c>
      <c r="I14" s="32">
        <v>1</v>
      </c>
      <c r="J14" s="160">
        <v>0</v>
      </c>
    </row>
    <row r="15" spans="1:10" s="17" customFormat="1" ht="22.5" customHeight="1">
      <c r="A15" s="26" t="s">
        <v>33</v>
      </c>
      <c r="B15" s="27"/>
      <c r="C15" s="20">
        <v>5711234</v>
      </c>
      <c r="D15" s="31">
        <v>0</v>
      </c>
      <c r="E15" s="31">
        <v>0</v>
      </c>
      <c r="F15" s="31">
        <v>0</v>
      </c>
      <c r="G15" s="31">
        <v>0</v>
      </c>
      <c r="H15" s="22">
        <f t="shared" si="1"/>
        <v>5711234</v>
      </c>
      <c r="I15" s="24">
        <v>15</v>
      </c>
      <c r="J15" s="25">
        <f t="shared" si="2"/>
        <v>380748.93333333335</v>
      </c>
    </row>
    <row r="16" spans="1:10" s="17" customFormat="1" ht="22.5" customHeight="1">
      <c r="A16" s="26" t="s">
        <v>34</v>
      </c>
      <c r="B16" s="27"/>
      <c r="C16" s="20">
        <v>4800000</v>
      </c>
      <c r="D16" s="31">
        <v>0</v>
      </c>
      <c r="E16" s="31">
        <v>0</v>
      </c>
      <c r="F16" s="31">
        <v>0</v>
      </c>
      <c r="G16" s="31">
        <v>0</v>
      </c>
      <c r="H16" s="22">
        <f t="shared" si="1"/>
        <v>4800000</v>
      </c>
      <c r="I16" s="24">
        <v>4</v>
      </c>
      <c r="J16" s="25">
        <f t="shared" si="2"/>
        <v>1200000</v>
      </c>
    </row>
    <row r="17" spans="1:10" s="17" customFormat="1" ht="22.5" customHeight="1">
      <c r="A17" s="26" t="s">
        <v>35</v>
      </c>
      <c r="B17" s="27"/>
      <c r="C17" s="20">
        <v>0</v>
      </c>
      <c r="D17" s="31">
        <v>0</v>
      </c>
      <c r="E17" s="31">
        <v>0</v>
      </c>
      <c r="F17" s="31">
        <v>0</v>
      </c>
      <c r="G17" s="31">
        <v>0</v>
      </c>
      <c r="H17" s="22">
        <f t="shared" si="1"/>
        <v>0</v>
      </c>
      <c r="I17" s="24">
        <v>3</v>
      </c>
      <c r="J17" s="25">
        <f t="shared" si="2"/>
        <v>0</v>
      </c>
    </row>
    <row r="18" spans="1:10" s="17" customFormat="1" ht="22.5" customHeight="1">
      <c r="A18" s="124" t="s">
        <v>68</v>
      </c>
      <c r="B18" s="126"/>
      <c r="C18" s="125">
        <v>0</v>
      </c>
      <c r="D18" s="31">
        <v>0</v>
      </c>
      <c r="E18" s="31">
        <v>0</v>
      </c>
      <c r="F18" s="31">
        <v>0</v>
      </c>
      <c r="G18" s="31">
        <v>0</v>
      </c>
      <c r="H18" s="128">
        <f>SUM(C18:G18)</f>
        <v>0</v>
      </c>
      <c r="I18" s="24">
        <v>3</v>
      </c>
      <c r="J18" s="25">
        <f>H18/I18</f>
        <v>0</v>
      </c>
    </row>
    <row r="19" spans="1:10" ht="21.75">
      <c r="A19" s="103" t="s">
        <v>70</v>
      </c>
      <c r="B19" s="127"/>
      <c r="C19" s="125">
        <v>0</v>
      </c>
      <c r="D19" s="31">
        <v>0</v>
      </c>
      <c r="E19" s="31">
        <v>0</v>
      </c>
      <c r="F19" s="31">
        <v>0</v>
      </c>
      <c r="G19" s="31">
        <v>0</v>
      </c>
      <c r="H19" s="129">
        <v>0</v>
      </c>
      <c r="I19" s="130">
        <v>3</v>
      </c>
      <c r="J19" s="25">
        <f>H19/I19</f>
        <v>0</v>
      </c>
    </row>
    <row r="20" spans="1:10" s="17" customFormat="1" ht="22.5" customHeight="1">
      <c r="A20" s="63" t="s">
        <v>6</v>
      </c>
      <c r="B20" s="74"/>
      <c r="C20" s="65">
        <f aca="true" t="shared" si="3" ref="C20:H20">SUM(C21:C24)</f>
        <v>2048153</v>
      </c>
      <c r="D20" s="118">
        <f t="shared" si="3"/>
        <v>0</v>
      </c>
      <c r="E20" s="67">
        <f t="shared" si="3"/>
        <v>0</v>
      </c>
      <c r="F20" s="67">
        <f t="shared" si="3"/>
        <v>0</v>
      </c>
      <c r="G20" s="67">
        <f t="shared" si="3"/>
        <v>0</v>
      </c>
      <c r="H20" s="75">
        <f t="shared" si="3"/>
        <v>2048153</v>
      </c>
      <c r="I20" s="76">
        <f>SUM(I21:I24)</f>
        <v>42</v>
      </c>
      <c r="J20" s="69">
        <f t="shared" si="2"/>
        <v>48765.54761904762</v>
      </c>
    </row>
    <row r="21" spans="1:10" s="17" customFormat="1" ht="22.5" customHeight="1">
      <c r="A21" s="70" t="s">
        <v>51</v>
      </c>
      <c r="B21" s="71"/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59">
        <f>SUM(C21:G21)</f>
        <v>0</v>
      </c>
      <c r="I21" s="72">
        <v>3</v>
      </c>
      <c r="J21" s="73">
        <f t="shared" si="2"/>
        <v>0</v>
      </c>
    </row>
    <row r="22" spans="1:10" s="17" customFormat="1" ht="22.5" customHeight="1">
      <c r="A22" s="35" t="s">
        <v>66</v>
      </c>
      <c r="B22" s="38"/>
      <c r="C22" s="20">
        <v>1338153</v>
      </c>
      <c r="D22" s="23">
        <v>0</v>
      </c>
      <c r="E22" s="23">
        <v>0</v>
      </c>
      <c r="F22" s="23">
        <v>0</v>
      </c>
      <c r="G22" s="23">
        <v>0</v>
      </c>
      <c r="H22" s="39">
        <f>SUM(C22:G22)</f>
        <v>1338153</v>
      </c>
      <c r="I22" s="37">
        <v>19</v>
      </c>
      <c r="J22" s="40">
        <f t="shared" si="2"/>
        <v>70429.1052631579</v>
      </c>
    </row>
    <row r="23" spans="1:10" s="17" customFormat="1" ht="22.5" customHeight="1">
      <c r="A23" s="35" t="s">
        <v>21</v>
      </c>
      <c r="B23" s="38"/>
      <c r="C23" s="20">
        <v>710000</v>
      </c>
      <c r="D23" s="23">
        <v>0</v>
      </c>
      <c r="E23" s="23">
        <v>0</v>
      </c>
      <c r="F23" s="23">
        <v>0</v>
      </c>
      <c r="G23" s="23">
        <v>0</v>
      </c>
      <c r="H23" s="39">
        <f>SUM(C23:G23)</f>
        <v>710000</v>
      </c>
      <c r="I23" s="37">
        <v>10</v>
      </c>
      <c r="J23" s="40">
        <f t="shared" si="2"/>
        <v>71000</v>
      </c>
    </row>
    <row r="24" spans="1:10" s="17" customFormat="1" ht="22.5" customHeight="1">
      <c r="A24" s="139" t="s">
        <v>52</v>
      </c>
      <c r="B24" s="104"/>
      <c r="C24" s="140">
        <v>0</v>
      </c>
      <c r="D24" s="140">
        <v>0</v>
      </c>
      <c r="E24" s="140">
        <v>0</v>
      </c>
      <c r="F24" s="140">
        <v>0</v>
      </c>
      <c r="G24" s="140">
        <v>0</v>
      </c>
      <c r="H24" s="141">
        <f>SUM(C24:G24)</f>
        <v>0</v>
      </c>
      <c r="I24" s="107">
        <v>10</v>
      </c>
      <c r="J24" s="142">
        <f t="shared" si="2"/>
        <v>0</v>
      </c>
    </row>
    <row r="25" spans="1:10" s="17" customFormat="1" ht="22.5" customHeight="1">
      <c r="A25" s="63" t="s">
        <v>7</v>
      </c>
      <c r="B25" s="74"/>
      <c r="C25" s="118">
        <f aca="true" t="shared" si="4" ref="C25:H25">SUM(C26:C29)</f>
        <v>39534666</v>
      </c>
      <c r="D25" s="67">
        <f t="shared" si="4"/>
        <v>0</v>
      </c>
      <c r="E25" s="67">
        <f t="shared" si="4"/>
        <v>1916666</v>
      </c>
      <c r="F25" s="67">
        <f t="shared" si="4"/>
        <v>0</v>
      </c>
      <c r="G25" s="67">
        <f t="shared" si="4"/>
        <v>0</v>
      </c>
      <c r="H25" s="131">
        <f t="shared" si="4"/>
        <v>41451332</v>
      </c>
      <c r="I25" s="76">
        <f>SUM(I26:I29)</f>
        <v>40</v>
      </c>
      <c r="J25" s="81">
        <f t="shared" si="2"/>
        <v>1036283.3</v>
      </c>
    </row>
    <row r="26" spans="1:10" s="17" customFormat="1" ht="22.5" customHeight="1">
      <c r="A26" s="41" t="s">
        <v>22</v>
      </c>
      <c r="B26" s="77"/>
      <c r="C26" s="58">
        <v>1551333</v>
      </c>
      <c r="D26" s="82">
        <v>0</v>
      </c>
      <c r="E26" s="60">
        <v>0</v>
      </c>
      <c r="F26" s="60">
        <v>0</v>
      </c>
      <c r="G26" s="60">
        <v>0</v>
      </c>
      <c r="H26" s="78">
        <f aca="true" t="shared" si="5" ref="H26:H32">SUM(C26:G26)</f>
        <v>1551333</v>
      </c>
      <c r="I26" s="72">
        <v>10</v>
      </c>
      <c r="J26" s="80">
        <f aca="true" t="shared" si="6" ref="J26:J32">H26/I26</f>
        <v>155133.3</v>
      </c>
    </row>
    <row r="27" spans="1:10" s="17" customFormat="1" ht="22.5" customHeight="1">
      <c r="A27" s="26" t="s">
        <v>23</v>
      </c>
      <c r="B27" s="38"/>
      <c r="C27" s="20">
        <v>5163050</v>
      </c>
      <c r="D27" s="42">
        <v>0</v>
      </c>
      <c r="E27" s="23">
        <v>0</v>
      </c>
      <c r="F27" s="23">
        <v>0</v>
      </c>
      <c r="G27" s="23">
        <v>0</v>
      </c>
      <c r="H27" s="39">
        <f t="shared" si="5"/>
        <v>5163050</v>
      </c>
      <c r="I27" s="37">
        <v>11</v>
      </c>
      <c r="J27" s="40">
        <f t="shared" si="6"/>
        <v>469368.1818181818</v>
      </c>
    </row>
    <row r="28" spans="1:10" s="17" customFormat="1" ht="22.5" customHeight="1">
      <c r="A28" s="26" t="s">
        <v>24</v>
      </c>
      <c r="B28" s="38"/>
      <c r="C28" s="20">
        <v>13614459</v>
      </c>
      <c r="D28" s="82">
        <v>0</v>
      </c>
      <c r="E28" s="23">
        <v>0</v>
      </c>
      <c r="F28" s="23">
        <v>0</v>
      </c>
      <c r="G28" s="23">
        <v>0</v>
      </c>
      <c r="H28" s="39">
        <f t="shared" si="5"/>
        <v>13614459</v>
      </c>
      <c r="I28" s="37">
        <v>11</v>
      </c>
      <c r="J28" s="40">
        <f t="shared" si="6"/>
        <v>1237678.0909090908</v>
      </c>
    </row>
    <row r="29" spans="1:10" s="17" customFormat="1" ht="22.5" customHeight="1">
      <c r="A29" s="103" t="s">
        <v>25</v>
      </c>
      <c r="B29" s="104"/>
      <c r="C29" s="105">
        <v>19205824</v>
      </c>
      <c r="D29" s="42">
        <v>0</v>
      </c>
      <c r="E29" s="106">
        <v>1916666</v>
      </c>
      <c r="F29" s="23">
        <v>0</v>
      </c>
      <c r="G29" s="23">
        <v>0</v>
      </c>
      <c r="H29" s="39">
        <f t="shared" si="5"/>
        <v>21122490</v>
      </c>
      <c r="I29" s="107">
        <v>8</v>
      </c>
      <c r="J29" s="40">
        <f t="shared" si="6"/>
        <v>2640311.25</v>
      </c>
    </row>
    <row r="30" spans="1:10" s="17" customFormat="1" ht="22.5" customHeight="1">
      <c r="A30" s="63" t="s">
        <v>8</v>
      </c>
      <c r="B30" s="74"/>
      <c r="C30" s="65">
        <f>C31+C32+C33+C34+C35+C38+C39+C40+C41+C42+C43+C44+C46</f>
        <v>70321103</v>
      </c>
      <c r="D30" s="118">
        <f>D31+D32+D33+D34+D35+D38+D39+D40+D41+D42+D43+D44+D46</f>
        <v>245347</v>
      </c>
      <c r="E30" s="67">
        <f>E31+E32+E33+E34+E35+E38+E39+E40+E41+E42+E43+E44+E46</f>
        <v>3223000</v>
      </c>
      <c r="F30" s="67">
        <f>F31+F32+F33+F34+F35+F38+F39+F40+F41+F42+F43+F44+F46</f>
        <v>32077000</v>
      </c>
      <c r="G30" s="67">
        <f>G31+G32+G33+G34+G35+G38+G39+G40+G41+G42+G43+G44+G46</f>
        <v>0</v>
      </c>
      <c r="H30" s="67">
        <f t="shared" si="5"/>
        <v>105866450</v>
      </c>
      <c r="I30" s="88">
        <f>I31+I32+I33+I34+I35+I38+I39+I40+I41+I42+I43+I44+I45+I46</f>
        <v>127</v>
      </c>
      <c r="J30" s="81">
        <f t="shared" si="6"/>
        <v>833594.094488189</v>
      </c>
    </row>
    <row r="31" spans="1:10" s="17" customFormat="1" ht="22.5" customHeight="1">
      <c r="A31" s="41" t="s">
        <v>69</v>
      </c>
      <c r="B31" s="71"/>
      <c r="C31" s="58">
        <v>38062720</v>
      </c>
      <c r="D31" s="82">
        <v>0</v>
      </c>
      <c r="E31" s="82">
        <v>1203200</v>
      </c>
      <c r="F31" s="82">
        <v>0</v>
      </c>
      <c r="G31" s="82">
        <v>0</v>
      </c>
      <c r="H31" s="78">
        <f t="shared" si="5"/>
        <v>39265920</v>
      </c>
      <c r="I31" s="72">
        <v>8</v>
      </c>
      <c r="J31" s="80">
        <f t="shared" si="6"/>
        <v>4908240</v>
      </c>
    </row>
    <row r="32" spans="1:10" s="17" customFormat="1" ht="22.5" customHeight="1">
      <c r="A32" s="26" t="s">
        <v>36</v>
      </c>
      <c r="B32" s="36"/>
      <c r="C32" s="20">
        <v>14333000</v>
      </c>
      <c r="D32" s="42">
        <v>245347</v>
      </c>
      <c r="E32" s="42">
        <v>0</v>
      </c>
      <c r="F32" s="42">
        <v>420000</v>
      </c>
      <c r="G32" s="42">
        <v>0</v>
      </c>
      <c r="H32" s="39">
        <f t="shared" si="5"/>
        <v>14998347</v>
      </c>
      <c r="I32" s="37">
        <v>5</v>
      </c>
      <c r="J32" s="40">
        <f t="shared" si="6"/>
        <v>2999669.4</v>
      </c>
    </row>
    <row r="33" spans="1:10" s="17" customFormat="1" ht="22.5" customHeight="1">
      <c r="A33" s="26" t="s">
        <v>37</v>
      </c>
      <c r="B33" s="36"/>
      <c r="C33" s="20">
        <v>443500</v>
      </c>
      <c r="D33" s="42">
        <v>0</v>
      </c>
      <c r="E33" s="42">
        <v>0</v>
      </c>
      <c r="F33" s="42">
        <v>0</v>
      </c>
      <c r="G33" s="42">
        <v>0</v>
      </c>
      <c r="H33" s="39">
        <f aca="true" t="shared" si="7" ref="H33:H46">SUM(C33:G33)</f>
        <v>443500</v>
      </c>
      <c r="I33" s="37">
        <v>10</v>
      </c>
      <c r="J33" s="40">
        <f aca="true" t="shared" si="8" ref="J33:J57">H33/I33</f>
        <v>44350</v>
      </c>
    </row>
    <row r="34" spans="1:10" s="17" customFormat="1" ht="22.5" customHeight="1">
      <c r="A34" s="26" t="s">
        <v>38</v>
      </c>
      <c r="B34" s="36"/>
      <c r="C34" s="20">
        <v>3667600</v>
      </c>
      <c r="D34" s="42">
        <v>0</v>
      </c>
      <c r="E34" s="43">
        <v>1835000</v>
      </c>
      <c r="F34" s="42">
        <v>0</v>
      </c>
      <c r="G34" s="42">
        <v>0</v>
      </c>
      <c r="H34" s="39">
        <f t="shared" si="7"/>
        <v>5502600</v>
      </c>
      <c r="I34" s="37">
        <v>10</v>
      </c>
      <c r="J34" s="40">
        <f t="shared" si="8"/>
        <v>550260</v>
      </c>
    </row>
    <row r="35" spans="1:10" s="17" customFormat="1" ht="22.5" customHeight="1">
      <c r="A35" s="26" t="s">
        <v>39</v>
      </c>
      <c r="B35" s="36"/>
      <c r="C35" s="20">
        <f>C36+C37</f>
        <v>2284199</v>
      </c>
      <c r="D35" s="42">
        <v>0</v>
      </c>
      <c r="E35" s="42">
        <v>0</v>
      </c>
      <c r="F35" s="42">
        <f>F36+F37</f>
        <v>28380000</v>
      </c>
      <c r="G35" s="42">
        <v>0</v>
      </c>
      <c r="H35" s="39">
        <f t="shared" si="7"/>
        <v>30664199</v>
      </c>
      <c r="I35" s="37">
        <f>SUM(I36:I37)</f>
        <v>17</v>
      </c>
      <c r="J35" s="40">
        <f t="shared" si="8"/>
        <v>1803776.4117647058</v>
      </c>
    </row>
    <row r="36" spans="1:10" s="17" customFormat="1" ht="22.5" customHeight="1">
      <c r="A36" s="28" t="s">
        <v>40</v>
      </c>
      <c r="B36" s="36"/>
      <c r="C36" s="29">
        <v>1909199</v>
      </c>
      <c r="D36" s="44">
        <v>0</v>
      </c>
      <c r="E36" s="42">
        <v>0</v>
      </c>
      <c r="F36" s="44">
        <v>19320000</v>
      </c>
      <c r="G36" s="42">
        <v>0</v>
      </c>
      <c r="H36" s="34">
        <f t="shared" si="7"/>
        <v>21229199</v>
      </c>
      <c r="I36" s="45">
        <v>15</v>
      </c>
      <c r="J36" s="161">
        <f t="shared" si="8"/>
        <v>1415279.9333333333</v>
      </c>
    </row>
    <row r="37" spans="1:10" s="17" customFormat="1" ht="22.5" customHeight="1">
      <c r="A37" s="28" t="s">
        <v>41</v>
      </c>
      <c r="B37" s="36"/>
      <c r="C37" s="29">
        <v>375000</v>
      </c>
      <c r="D37" s="44">
        <v>0</v>
      </c>
      <c r="E37" s="42">
        <v>0</v>
      </c>
      <c r="F37" s="44">
        <v>9060000</v>
      </c>
      <c r="G37" s="42">
        <v>0</v>
      </c>
      <c r="H37" s="34">
        <f t="shared" si="7"/>
        <v>9435000</v>
      </c>
      <c r="I37" s="45">
        <v>2</v>
      </c>
      <c r="J37" s="161">
        <f t="shared" si="8"/>
        <v>4717500</v>
      </c>
    </row>
    <row r="38" spans="1:10" s="17" customFormat="1" ht="22.5" customHeight="1">
      <c r="A38" s="26" t="s">
        <v>42</v>
      </c>
      <c r="B38" s="36"/>
      <c r="C38" s="20">
        <v>1925266</v>
      </c>
      <c r="D38" s="42">
        <v>0</v>
      </c>
      <c r="E38" s="42">
        <v>0</v>
      </c>
      <c r="F38" s="43">
        <v>710600</v>
      </c>
      <c r="G38" s="42">
        <v>0</v>
      </c>
      <c r="H38" s="39">
        <f t="shared" si="7"/>
        <v>2635866</v>
      </c>
      <c r="I38" s="37">
        <v>7</v>
      </c>
      <c r="J38" s="40">
        <f t="shared" si="8"/>
        <v>376552.28571428574</v>
      </c>
    </row>
    <row r="39" spans="1:10" s="17" customFormat="1" ht="22.5" customHeight="1">
      <c r="A39" s="26" t="s">
        <v>43</v>
      </c>
      <c r="B39" s="36"/>
      <c r="C39" s="20">
        <v>1585668</v>
      </c>
      <c r="D39" s="42">
        <v>0</v>
      </c>
      <c r="E39" s="42">
        <v>0</v>
      </c>
      <c r="F39" s="42">
        <v>0</v>
      </c>
      <c r="G39" s="42">
        <v>0</v>
      </c>
      <c r="H39" s="39">
        <f t="shared" si="7"/>
        <v>1585668</v>
      </c>
      <c r="I39" s="37">
        <v>10</v>
      </c>
      <c r="J39" s="40">
        <f t="shared" si="8"/>
        <v>158566.8</v>
      </c>
    </row>
    <row r="40" spans="1:10" s="17" customFormat="1" ht="22.5" customHeight="1">
      <c r="A40" s="26" t="s">
        <v>44</v>
      </c>
      <c r="B40" s="36"/>
      <c r="C40" s="20">
        <v>442400</v>
      </c>
      <c r="D40" s="42">
        <v>0</v>
      </c>
      <c r="E40" s="43">
        <v>184800</v>
      </c>
      <c r="F40" s="43">
        <v>466400</v>
      </c>
      <c r="G40" s="42">
        <v>0</v>
      </c>
      <c r="H40" s="39">
        <f t="shared" si="7"/>
        <v>1093600</v>
      </c>
      <c r="I40" s="37">
        <v>7</v>
      </c>
      <c r="J40" s="40">
        <f t="shared" si="8"/>
        <v>156228.57142857142</v>
      </c>
    </row>
    <row r="41" spans="1:10" s="17" customFormat="1" ht="22.5" customHeight="1">
      <c r="A41" s="26" t="s">
        <v>45</v>
      </c>
      <c r="B41" s="36"/>
      <c r="C41" s="20">
        <v>2394733</v>
      </c>
      <c r="D41" s="42">
        <v>0</v>
      </c>
      <c r="E41" s="42">
        <v>0</v>
      </c>
      <c r="F41" s="42">
        <v>0</v>
      </c>
      <c r="G41" s="42">
        <v>0</v>
      </c>
      <c r="H41" s="39">
        <f t="shared" si="7"/>
        <v>2394733</v>
      </c>
      <c r="I41" s="37">
        <v>13</v>
      </c>
      <c r="J41" s="40">
        <f t="shared" si="8"/>
        <v>184210.23076923078</v>
      </c>
    </row>
    <row r="42" spans="1:10" s="17" customFormat="1" ht="22.5" customHeight="1">
      <c r="A42" s="26" t="s">
        <v>46</v>
      </c>
      <c r="B42" s="36"/>
      <c r="C42" s="20">
        <v>2931067</v>
      </c>
      <c r="D42" s="42">
        <v>0</v>
      </c>
      <c r="E42" s="42">
        <v>0</v>
      </c>
      <c r="F42" s="42">
        <v>0</v>
      </c>
      <c r="G42" s="42">
        <v>0</v>
      </c>
      <c r="H42" s="39">
        <f t="shared" si="7"/>
        <v>2931067</v>
      </c>
      <c r="I42" s="37">
        <v>11</v>
      </c>
      <c r="J42" s="40">
        <f t="shared" si="8"/>
        <v>266460.63636363635</v>
      </c>
    </row>
    <row r="43" spans="1:10" s="17" customFormat="1" ht="22.5" customHeight="1">
      <c r="A43" s="26" t="s">
        <v>47</v>
      </c>
      <c r="B43" s="36"/>
      <c r="C43" s="20">
        <v>905000</v>
      </c>
      <c r="D43" s="42">
        <v>0</v>
      </c>
      <c r="E43" s="42">
        <v>0</v>
      </c>
      <c r="F43" s="42">
        <v>2100000</v>
      </c>
      <c r="G43" s="42">
        <v>0</v>
      </c>
      <c r="H43" s="39">
        <f t="shared" si="7"/>
        <v>3005000</v>
      </c>
      <c r="I43" s="37">
        <v>6</v>
      </c>
      <c r="J43" s="40">
        <f t="shared" si="8"/>
        <v>500833.3333333333</v>
      </c>
    </row>
    <row r="44" spans="1:10" s="17" customFormat="1" ht="22.5" customHeight="1">
      <c r="A44" s="26" t="s">
        <v>48</v>
      </c>
      <c r="B44" s="36"/>
      <c r="C44" s="20">
        <v>162350</v>
      </c>
      <c r="D44" s="42">
        <v>0</v>
      </c>
      <c r="E44" s="42">
        <v>0</v>
      </c>
      <c r="F44" s="42">
        <v>0</v>
      </c>
      <c r="G44" s="42">
        <v>0</v>
      </c>
      <c r="H44" s="39">
        <f t="shared" si="7"/>
        <v>162350</v>
      </c>
      <c r="I44" s="37">
        <v>9</v>
      </c>
      <c r="J44" s="40">
        <f t="shared" si="8"/>
        <v>18038.88888888889</v>
      </c>
    </row>
    <row r="45" spans="1:10" s="17" customFormat="1" ht="22.5" customHeight="1">
      <c r="A45" s="26" t="s">
        <v>49</v>
      </c>
      <c r="B45" s="36"/>
      <c r="C45" s="20">
        <v>0</v>
      </c>
      <c r="D45" s="42">
        <v>0</v>
      </c>
      <c r="E45" s="42">
        <v>0</v>
      </c>
      <c r="F45" s="42">
        <v>0</v>
      </c>
      <c r="G45" s="42">
        <v>0</v>
      </c>
      <c r="H45" s="39">
        <f t="shared" si="7"/>
        <v>0</v>
      </c>
      <c r="I45" s="37">
        <v>7</v>
      </c>
      <c r="J45" s="40">
        <f t="shared" si="8"/>
        <v>0</v>
      </c>
    </row>
    <row r="46" spans="1:10" s="17" customFormat="1" ht="22.5" customHeight="1">
      <c r="A46" s="103" t="s">
        <v>50</v>
      </c>
      <c r="B46" s="143"/>
      <c r="C46" s="105">
        <v>1183600</v>
      </c>
      <c r="D46" s="144">
        <v>0</v>
      </c>
      <c r="E46" s="144">
        <v>0</v>
      </c>
      <c r="F46" s="144">
        <v>0</v>
      </c>
      <c r="G46" s="144">
        <v>0</v>
      </c>
      <c r="H46" s="141">
        <f t="shared" si="7"/>
        <v>1183600</v>
      </c>
      <c r="I46" s="107">
        <v>7</v>
      </c>
      <c r="J46" s="142">
        <f t="shared" si="8"/>
        <v>169085.7142857143</v>
      </c>
    </row>
    <row r="47" spans="1:10" s="17" customFormat="1" ht="22.5" customHeight="1">
      <c r="A47" s="83" t="s">
        <v>9</v>
      </c>
      <c r="B47" s="84"/>
      <c r="C47" s="85">
        <f>C48+C49+C50</f>
        <v>755760</v>
      </c>
      <c r="D47" s="67">
        <f>D48+D49+D50</f>
        <v>0</v>
      </c>
      <c r="E47" s="67">
        <f>E48+E49+E50</f>
        <v>0</v>
      </c>
      <c r="F47" s="67">
        <f>F48+F49+F50</f>
        <v>0</v>
      </c>
      <c r="G47" s="67">
        <f>G48+G49+G50</f>
        <v>0</v>
      </c>
      <c r="H47" s="86">
        <f>SUM(C47:G47)</f>
        <v>755760</v>
      </c>
      <c r="I47" s="87">
        <f>I48+I49+I50+I55+I56+I57</f>
        <v>22</v>
      </c>
      <c r="J47" s="98">
        <f t="shared" si="8"/>
        <v>34352.72727272727</v>
      </c>
    </row>
    <row r="48" spans="1:10" s="17" customFormat="1" ht="22.5" customHeight="1">
      <c r="A48" s="93" t="s">
        <v>56</v>
      </c>
      <c r="B48" s="92"/>
      <c r="C48" s="120">
        <v>638000</v>
      </c>
      <c r="D48" s="102">
        <v>0</v>
      </c>
      <c r="E48" s="102">
        <v>0</v>
      </c>
      <c r="F48" s="102">
        <v>0</v>
      </c>
      <c r="G48" s="102">
        <v>0</v>
      </c>
      <c r="H48" s="99">
        <f>SUM(C48:G48)</f>
        <v>638000</v>
      </c>
      <c r="I48" s="101">
        <v>4</v>
      </c>
      <c r="J48" s="100">
        <f t="shared" si="8"/>
        <v>159500</v>
      </c>
    </row>
    <row r="49" spans="1:10" s="17" customFormat="1" ht="22.5" customHeight="1">
      <c r="A49" s="94" t="s">
        <v>57</v>
      </c>
      <c r="B49" s="137"/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121">
        <f>SUM(C49:G49)</f>
        <v>0</v>
      </c>
      <c r="I49" s="138">
        <v>4</v>
      </c>
      <c r="J49" s="164">
        <f t="shared" si="8"/>
        <v>0</v>
      </c>
    </row>
    <row r="50" spans="1:10" s="17" customFormat="1" ht="22.5" customHeight="1">
      <c r="A50" s="132" t="s">
        <v>62</v>
      </c>
      <c r="B50" s="133"/>
      <c r="C50" s="134">
        <f>C51+C52+C53+C54+C55</f>
        <v>117760</v>
      </c>
      <c r="D50" s="82">
        <v>0</v>
      </c>
      <c r="E50" s="134">
        <v>0</v>
      </c>
      <c r="F50" s="134">
        <v>0</v>
      </c>
      <c r="G50" s="134">
        <v>0</v>
      </c>
      <c r="H50" s="135">
        <f aca="true" t="shared" si="9" ref="H50:H55">SUM(C50:G50)</f>
        <v>117760</v>
      </c>
      <c r="I50" s="136">
        <f>SUM(I51:I54)</f>
        <v>9</v>
      </c>
      <c r="J50" s="165">
        <f t="shared" si="8"/>
        <v>13084.444444444445</v>
      </c>
    </row>
    <row r="51" spans="1:10" s="17" customFormat="1" ht="22.5" customHeight="1">
      <c r="A51" s="94" t="s">
        <v>58</v>
      </c>
      <c r="B51" s="96"/>
      <c r="C51" s="162">
        <v>0</v>
      </c>
      <c r="D51" s="44">
        <v>0</v>
      </c>
      <c r="E51" s="162">
        <v>0</v>
      </c>
      <c r="F51" s="162">
        <v>0</v>
      </c>
      <c r="G51" s="162">
        <v>0</v>
      </c>
      <c r="H51" s="163">
        <f t="shared" si="9"/>
        <v>0</v>
      </c>
      <c r="I51" s="122">
        <v>2</v>
      </c>
      <c r="J51" s="166">
        <f t="shared" si="8"/>
        <v>0</v>
      </c>
    </row>
    <row r="52" spans="1:10" s="17" customFormat="1" ht="22.5" customHeight="1">
      <c r="A52" s="94" t="s">
        <v>59</v>
      </c>
      <c r="B52" s="96"/>
      <c r="C52" s="95">
        <v>117760</v>
      </c>
      <c r="D52" s="44">
        <v>0</v>
      </c>
      <c r="E52" s="162">
        <v>0</v>
      </c>
      <c r="F52" s="162">
        <v>0</v>
      </c>
      <c r="G52" s="162">
        <v>0</v>
      </c>
      <c r="H52" s="163">
        <f t="shared" si="9"/>
        <v>117760</v>
      </c>
      <c r="I52" s="122">
        <v>3</v>
      </c>
      <c r="J52" s="166">
        <f t="shared" si="8"/>
        <v>39253.333333333336</v>
      </c>
    </row>
    <row r="53" spans="1:10" s="17" customFormat="1" ht="22.5" customHeight="1">
      <c r="A53" s="94" t="s">
        <v>60</v>
      </c>
      <c r="B53" s="96"/>
      <c r="C53" s="162">
        <v>0</v>
      </c>
      <c r="D53" s="44">
        <v>0</v>
      </c>
      <c r="E53" s="162">
        <v>0</v>
      </c>
      <c r="F53" s="162">
        <v>0</v>
      </c>
      <c r="G53" s="162">
        <v>0</v>
      </c>
      <c r="H53" s="163">
        <f t="shared" si="9"/>
        <v>0</v>
      </c>
      <c r="I53" s="122">
        <v>3</v>
      </c>
      <c r="J53" s="166">
        <f t="shared" si="8"/>
        <v>0</v>
      </c>
    </row>
    <row r="54" spans="1:10" s="17" customFormat="1" ht="22.5" customHeight="1">
      <c r="A54" s="94" t="s">
        <v>61</v>
      </c>
      <c r="B54" s="96"/>
      <c r="C54" s="162">
        <v>0</v>
      </c>
      <c r="D54" s="44">
        <v>0</v>
      </c>
      <c r="E54" s="162">
        <v>0</v>
      </c>
      <c r="F54" s="162">
        <v>0</v>
      </c>
      <c r="G54" s="162">
        <v>0</v>
      </c>
      <c r="H54" s="163">
        <f t="shared" si="9"/>
        <v>0</v>
      </c>
      <c r="I54" s="122">
        <v>1</v>
      </c>
      <c r="J54" s="166">
        <f t="shared" si="8"/>
        <v>0</v>
      </c>
    </row>
    <row r="55" spans="1:10" s="17" customFormat="1" ht="22.5" customHeight="1">
      <c r="A55" s="145" t="s">
        <v>71</v>
      </c>
      <c r="B55" s="167"/>
      <c r="C55" s="97">
        <v>0</v>
      </c>
      <c r="D55" s="42">
        <v>0</v>
      </c>
      <c r="E55" s="42">
        <v>0</v>
      </c>
      <c r="F55" s="42">
        <v>0</v>
      </c>
      <c r="G55" s="42">
        <v>0</v>
      </c>
      <c r="H55" s="121">
        <f t="shared" si="9"/>
        <v>0</v>
      </c>
      <c r="I55" s="138">
        <v>2</v>
      </c>
      <c r="J55" s="164">
        <f t="shared" si="8"/>
        <v>0</v>
      </c>
    </row>
    <row r="56" spans="1:10" s="17" customFormat="1" ht="22.5" customHeight="1">
      <c r="A56" s="94" t="s">
        <v>78</v>
      </c>
      <c r="B56" s="168"/>
      <c r="C56" s="97">
        <v>0</v>
      </c>
      <c r="D56" s="42">
        <v>0</v>
      </c>
      <c r="E56" s="42">
        <v>0</v>
      </c>
      <c r="F56" s="42">
        <v>0</v>
      </c>
      <c r="G56" s="42">
        <v>0</v>
      </c>
      <c r="H56" s="146">
        <v>0</v>
      </c>
      <c r="I56" s="136">
        <v>0</v>
      </c>
      <c r="J56" s="164">
        <v>0</v>
      </c>
    </row>
    <row r="57" spans="1:10" s="17" customFormat="1" ht="22.5" customHeight="1">
      <c r="A57" s="103" t="s">
        <v>79</v>
      </c>
      <c r="B57" s="169"/>
      <c r="C57" s="97">
        <v>0</v>
      </c>
      <c r="D57" s="42">
        <v>0</v>
      </c>
      <c r="E57" s="42">
        <v>0</v>
      </c>
      <c r="F57" s="42">
        <v>0</v>
      </c>
      <c r="G57" s="42">
        <v>0</v>
      </c>
      <c r="H57" s="146">
        <v>0</v>
      </c>
      <c r="I57" s="147">
        <v>3</v>
      </c>
      <c r="J57" s="164">
        <f t="shared" si="8"/>
        <v>0</v>
      </c>
    </row>
    <row r="58" spans="1:10" s="17" customFormat="1" ht="22.5" customHeight="1">
      <c r="A58" s="63" t="s">
        <v>19</v>
      </c>
      <c r="B58" s="74"/>
      <c r="C58" s="65">
        <f>SUM(C59:C59)</f>
        <v>430000</v>
      </c>
      <c r="D58" s="79">
        <f>SUM(D59)</f>
        <v>0</v>
      </c>
      <c r="E58" s="79">
        <f>SUM(E59)</f>
        <v>0</v>
      </c>
      <c r="F58" s="79">
        <f>SUM(F59)</f>
        <v>0</v>
      </c>
      <c r="G58" s="79">
        <f>SUM(G59)</f>
        <v>0</v>
      </c>
      <c r="H58" s="66">
        <f>SUM(C58:G58)</f>
        <v>430000</v>
      </c>
      <c r="I58" s="88">
        <v>24</v>
      </c>
      <c r="J58" s="81">
        <f>H58/I58</f>
        <v>17916.666666666668</v>
      </c>
    </row>
    <row r="59" spans="1:10" s="17" customFormat="1" ht="21" customHeight="1">
      <c r="A59" s="35" t="s">
        <v>20</v>
      </c>
      <c r="B59" s="38"/>
      <c r="C59" s="20">
        <v>430000</v>
      </c>
      <c r="D59" s="21">
        <v>0</v>
      </c>
      <c r="E59" s="90">
        <v>0</v>
      </c>
      <c r="F59" s="42">
        <v>0</v>
      </c>
      <c r="G59" s="42">
        <v>0</v>
      </c>
      <c r="H59" s="22">
        <f>SUM(C59:G59)</f>
        <v>430000</v>
      </c>
      <c r="I59" s="37">
        <v>4</v>
      </c>
      <c r="J59" s="40">
        <f>H59/I59</f>
        <v>107500</v>
      </c>
    </row>
    <row r="60" spans="1:10" s="3" customFormat="1" ht="22.5" customHeight="1">
      <c r="A60" s="148" t="s">
        <v>10</v>
      </c>
      <c r="B60" s="149"/>
      <c r="C60" s="123">
        <f>C7+C20+C25+C30+C47+C58</f>
        <v>139945643</v>
      </c>
      <c r="D60" s="91">
        <f>D7+D20+D25+D30+D47+D58</f>
        <v>245347</v>
      </c>
      <c r="E60" s="91">
        <f>E7+E20+E25+E30+E47+E58</f>
        <v>9606333</v>
      </c>
      <c r="F60" s="91">
        <f>F7+F20+F25+F30+F47+F58</f>
        <v>32077000</v>
      </c>
      <c r="G60" s="91">
        <f>G7+G20+G25+G30+G47+G58</f>
        <v>0</v>
      </c>
      <c r="H60" s="89">
        <f>SUM(C60:G60)</f>
        <v>181874323</v>
      </c>
      <c r="I60" s="56">
        <f>I58+I47+I30+I25+I20+I7</f>
        <v>331</v>
      </c>
      <c r="J60" s="57">
        <f>H60/I60</f>
        <v>549469.253776435</v>
      </c>
    </row>
    <row r="61" spans="1:8" ht="16.5" customHeight="1">
      <c r="A61" s="46"/>
      <c r="B61" s="46"/>
      <c r="C61" s="47"/>
      <c r="D61" s="48"/>
      <c r="E61" s="48"/>
      <c r="F61" s="48"/>
      <c r="G61" s="48"/>
      <c r="H61" s="48"/>
    </row>
    <row r="62" spans="1:10" s="17" customFormat="1" ht="21" customHeight="1">
      <c r="A62" s="49" t="s">
        <v>16</v>
      </c>
      <c r="B62" s="17" t="s">
        <v>11</v>
      </c>
      <c r="C62" s="50"/>
      <c r="D62" s="51"/>
      <c r="E62" s="52"/>
      <c r="F62" s="52"/>
      <c r="G62" s="52"/>
      <c r="H62" s="52"/>
      <c r="I62" s="52"/>
      <c r="J62" s="52"/>
    </row>
    <row r="63" spans="1:10" s="17" customFormat="1" ht="21" customHeight="1">
      <c r="A63" s="49"/>
      <c r="B63" s="17" t="s">
        <v>54</v>
      </c>
      <c r="C63" s="50"/>
      <c r="D63" s="51"/>
      <c r="E63" s="52"/>
      <c r="F63" s="52"/>
      <c r="G63" s="52"/>
      <c r="H63" s="52"/>
      <c r="I63" s="52"/>
      <c r="J63" s="52"/>
    </row>
    <row r="64" spans="1:10" s="17" customFormat="1" ht="15" customHeight="1">
      <c r="A64" s="49"/>
      <c r="B64" s="17" t="s">
        <v>18</v>
      </c>
      <c r="C64" s="50"/>
      <c r="D64" s="51"/>
      <c r="E64" s="52"/>
      <c r="F64" s="52"/>
      <c r="G64" s="52"/>
      <c r="H64" s="52"/>
      <c r="I64" s="52"/>
      <c r="J64" s="52"/>
    </row>
    <row r="65" spans="1:12" s="55" customFormat="1" ht="24" customHeight="1">
      <c r="A65" s="17" t="s">
        <v>12</v>
      </c>
      <c r="B65" s="17" t="s">
        <v>64</v>
      </c>
      <c r="C65" s="50"/>
      <c r="D65" s="51"/>
      <c r="E65" s="52"/>
      <c r="F65" s="52"/>
      <c r="G65" s="52"/>
      <c r="H65" s="52"/>
      <c r="I65" s="52"/>
      <c r="J65" s="53"/>
      <c r="K65" s="53"/>
      <c r="L65" s="54"/>
    </row>
    <row r="66" spans="1:12" s="55" customFormat="1" ht="45" customHeight="1">
      <c r="A66" s="17"/>
      <c r="B66" s="17"/>
      <c r="C66" s="50"/>
      <c r="D66" s="51"/>
      <c r="E66" s="52"/>
      <c r="F66" s="52"/>
      <c r="G66" s="52"/>
      <c r="H66" s="52"/>
      <c r="I66" s="52"/>
      <c r="J66" s="53"/>
      <c r="K66" s="53"/>
      <c r="L66" s="54"/>
    </row>
    <row r="67" spans="1:9" s="116" customFormat="1" ht="25.5" customHeight="1">
      <c r="A67" s="108" t="s">
        <v>72</v>
      </c>
      <c r="B67" s="109"/>
      <c r="C67" s="110"/>
      <c r="D67" s="111"/>
      <c r="F67" s="113"/>
      <c r="G67" s="112" t="s">
        <v>65</v>
      </c>
      <c r="H67" s="114"/>
      <c r="I67" s="115"/>
    </row>
    <row r="68" spans="1:9" s="116" customFormat="1" ht="25.5" customHeight="1">
      <c r="A68" s="108" t="s">
        <v>73</v>
      </c>
      <c r="B68" s="109"/>
      <c r="C68" s="117"/>
      <c r="D68" s="111" t="s">
        <v>74</v>
      </c>
      <c r="F68" s="113"/>
      <c r="G68" s="112" t="s">
        <v>75</v>
      </c>
      <c r="H68" s="115"/>
      <c r="I68" s="115"/>
    </row>
    <row r="69" spans="1:9" s="116" customFormat="1" ht="25.5" customHeight="1">
      <c r="A69" s="108" t="s">
        <v>76</v>
      </c>
      <c r="B69" s="109"/>
      <c r="C69" s="117"/>
      <c r="F69" s="113"/>
      <c r="G69" s="111" t="s">
        <v>77</v>
      </c>
      <c r="H69" s="117"/>
      <c r="I69" s="113"/>
    </row>
  </sheetData>
  <sheetProtection/>
  <mergeCells count="4">
    <mergeCell ref="A60:B60"/>
    <mergeCell ref="I5:I6"/>
    <mergeCell ref="J5:J6"/>
    <mergeCell ref="A4:B6"/>
  </mergeCells>
  <printOptions horizontalCentered="1"/>
  <pageMargins left="0.5905511811023623" right="0.2362204724409449" top="0.7086614173228347" bottom="0.66" header="0.4330708661417323" footer="0.4330708661417323"/>
  <pageSetup horizontalDpi="600" verticalDpi="600" orientation="landscape" paperSize="9" scale="87" r:id="rId1"/>
  <headerFooter alignWithMargins="0">
    <oddHeader>&amp;R&amp;"TH SarabunPSK,Bold"&amp;15สบวพ. 4.3.3</oddHeader>
    <oddFooter>&amp;L&amp;"Cordia New,Regular"&amp;10&amp;Z&amp;F\&amp;A</oddFooter>
  </headerFooter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</dc:creator>
  <cp:keywords/>
  <dc:description/>
  <cp:lastModifiedBy>FasterUser</cp:lastModifiedBy>
  <cp:lastPrinted>2012-05-31T03:11:10Z</cp:lastPrinted>
  <dcterms:created xsi:type="dcterms:W3CDTF">2008-05-25T05:12:33Z</dcterms:created>
  <dcterms:modified xsi:type="dcterms:W3CDTF">2012-05-31T03:29:26Z</dcterms:modified>
  <cp:category/>
  <cp:version/>
  <cp:contentType/>
  <cp:contentStatus/>
</cp:coreProperties>
</file>