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tabRatio="326" activeTab="0"/>
  </bookViews>
  <sheets>
    <sheet name=" 4.3.2 " sheetId="1" r:id="rId1"/>
  </sheets>
  <definedNames>
    <definedName name="_xlnm.Print_Area" localSheetId="0">' 4.3.2 '!$A$1:$F$70</definedName>
    <definedName name="_xlnm.Print_Titles" localSheetId="0">' 4.3.2 '!$3:$4</definedName>
  </definedNames>
  <calcPr fullCalcOnLoad="1"/>
</workbook>
</file>

<file path=xl/sharedStrings.xml><?xml version="1.0" encoding="utf-8"?>
<sst xmlns="http://schemas.openxmlformats.org/spreadsheetml/2006/main" count="78" uniqueCount="78">
  <si>
    <t>จำนวนเงิน : อาจารย์ 1 คน</t>
  </si>
  <si>
    <t>ภาพรวมมหาวิทยาลัย</t>
  </si>
  <si>
    <t>ลำดับที่</t>
  </si>
  <si>
    <t>จำนวนเงินสนับสนุนภายในสถาบัน (บาท)</t>
  </si>
  <si>
    <t xml:space="preserve">จำนวนอาจารย์ประจำ *  </t>
  </si>
  <si>
    <t>เคมี</t>
  </si>
  <si>
    <t>คณิตศาสตร์</t>
  </si>
  <si>
    <t>ฟิสิกส์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</si>
  <si>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</si>
  <si>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</si>
  <si>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</si>
  <si>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</si>
  <si>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</si>
  <si>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</si>
  <si>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</si>
  <si>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</si>
  <si>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</si>
  <si>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</si>
  <si>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</si>
  <si>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</si>
  <si>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</si>
  <si>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</si>
  <si>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</si>
  <si>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</si>
  <si>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</si>
  <si>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</si>
  <si>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</si>
  <si>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</si>
  <si>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</si>
  <si>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</si>
  <si>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</si>
  <si>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</si>
  <si>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</si>
  <si>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</si>
  <si>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</si>
  <si>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</si>
  <si>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</si>
  <si>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รวมสำนักวิชาแพทยศาสตร์</t>
  </si>
  <si>
    <t xml:space="preserve">                                                      </t>
  </si>
  <si>
    <r>
      <t xml:space="preserve">หมายเหตุ  :  </t>
    </r>
  </si>
  <si>
    <t>ชีววิทยา</t>
  </si>
  <si>
    <t>สาขาวิชา/หลักสูตร/สำนักวิชา</t>
  </si>
  <si>
    <t xml:space="preserve"> -   ชีววิทยา</t>
  </si>
  <si>
    <t xml:space="preserve"> -   จุลชีววิทยา</t>
  </si>
  <si>
    <t xml:space="preserve"> -   กายวิภาคศาสตร์</t>
  </si>
  <si>
    <t xml:space="preserve"> -   สรีรวิทยา</t>
  </si>
  <si>
    <t>-   วิศวกรรมเครื่องกล</t>
  </si>
  <si>
    <t>-   วิศวกรรมการผลิต</t>
  </si>
  <si>
    <t xml:space="preserve"> -   พยาธิวิทยา</t>
  </si>
  <si>
    <t xml:space="preserve"> -   เวชศาสตร์ครอบครัวและเวชศาสตร์ชุมชน</t>
  </si>
  <si>
    <t xml:space="preserve"> -   ศัลยศาสตร์</t>
  </si>
  <si>
    <t>รวมสำนักวิชาพยาบาลศาสตร์</t>
  </si>
  <si>
    <r>
      <t>ตารางที่ 4.3.2</t>
    </r>
    <r>
      <rPr>
        <b/>
        <sz val="13"/>
        <rFont val="TH SarabunPSK"/>
        <family val="2"/>
      </rPr>
      <t xml:space="preserve">  :  เงินสนับสนุนงานวิจัยและงานสร้างสรรค์ของมหาวิทยาลัยต่อจำนวนอาจารย์ประจำ </t>
    </r>
  </si>
  <si>
    <r>
      <t xml:space="preserve"> * หมายถึง จำนวนอาจารย์ประจำ </t>
    </r>
    <r>
      <rPr>
        <b/>
        <i/>
        <u val="single"/>
        <sz val="13"/>
        <rFont val="TH SarabunPSK"/>
        <family val="2"/>
      </rPr>
      <t>นับอาจารย์ประจำและนักวิจัยเฉพาะที่ปฏิบัติงานจริง</t>
    </r>
    <r>
      <rPr>
        <sz val="13"/>
        <rFont val="TH SarabunPSK"/>
        <family val="2"/>
      </rPr>
      <t xml:space="preserve"> ไม่นับรวมอาจารย์ประจำและนักวิจัยที่ลาศึกษาต่อ </t>
    </r>
  </si>
  <si>
    <t xml:space="preserve"> -   แพทยศาสตร์</t>
  </si>
  <si>
    <t>รวม แพทยศาสตร์</t>
  </si>
  <si>
    <t xml:space="preserve">                       ปีงบประมาณ 2554 (ต.ค. 53 - ก.ย. 54)</t>
  </si>
  <si>
    <t>ปีงบประมาณ 2554</t>
  </si>
  <si>
    <t xml:space="preserve">               ปีการศึกษา 2554 (พ.ค. 54 - เม.ย. 55)</t>
  </si>
  <si>
    <t>ภาษาต่างประเทศ</t>
  </si>
  <si>
    <t>วิทยาศาสตร์การกีฬา</t>
  </si>
  <si>
    <t>การพยาบาลผู้ใหญ่และผู้สูงอายุ</t>
  </si>
  <si>
    <t>การพยาบาลครอบครัวและผดุงครรภ์</t>
  </si>
  <si>
    <t>ชีวเคมี</t>
  </si>
  <si>
    <t>กุมารเวชศาสตร์</t>
  </si>
  <si>
    <t>การพยาบาลอนามัยชุมชน</t>
  </si>
  <si>
    <t>การพยาบาลพื้นฐาน</t>
  </si>
  <si>
    <t>การพยาบาลจิตเวช</t>
  </si>
  <si>
    <t>การพยาบาลเด็กและวัยรุ่น</t>
  </si>
  <si>
    <r>
      <t>แหล่งที่มา  :</t>
    </r>
    <r>
      <rPr>
        <sz val="14"/>
        <rFont val="TH SarabunPSK"/>
        <family val="2"/>
      </rPr>
      <t xml:space="preserve"> สถาบันวิจัยและพัฒนา</t>
    </r>
  </si>
  <si>
    <t xml:space="preserve"> .……………………………………………………… (หัวหน้าหน่วยงาน)</t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</si>
  <si>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ฝ่ายสารสนเทศการวิจัย</t>
    </r>
  </si>
  <si>
    <t>(รองศาสตราจารย์ ดร. อนันต์ ทองระอา )</t>
  </si>
  <si>
    <r>
      <t xml:space="preserve">ข้อมูล ณ วันที่ </t>
    </r>
    <r>
      <rPr>
        <sz val="14"/>
        <rFont val="TH SarabunPSK"/>
        <family val="2"/>
      </rPr>
      <t>21 พฤษภาคม 2555</t>
    </r>
  </si>
  <si>
    <t xml:space="preserve"> </t>
  </si>
  <si>
    <t xml:space="preserve">   ผู้อำนวยการสถาบันวิจัยและพัฒนา</t>
  </si>
  <si>
    <t>จักษุวิทยา</t>
  </si>
  <si>
    <t>อายุรศาสตร์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</si>
</sst>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0;[Red]0"/>
    <numFmt numFmtId="208" formatCode="0.00;[Red]0.00"/>
    <numFmt numFmtId="209" formatCode="d\ \ด\ด\ด\ด\ \b\b\b\b"/>
    <numFmt numFmtId="210" formatCode="#,##0;;\-"/>
    <numFmt numFmtId="211" formatCode="#,##0;\-"/>
    <numFmt numFmtId="212" formatCode="d\ ดดดด\ bbbb"/>
    <numFmt numFmtId="213" formatCode="_(* #,##0.0_);_(* \(#,##0.0\);_(* &quot;-&quot;??_);_(@_)"/>
    <numFmt numFmtId="214" formatCode="_(* #,##0_);_(* \(#,##0\);_(* &quot;-&quot;??_);_(@_)"/>
    <numFmt numFmtId="215" formatCode="#,##0.0"/>
    <numFmt numFmtId="216" formatCode="0.00;;\-"/>
    <numFmt numFmtId="217" formatCode="_-* #,##0.0_-;\-* #,##0.0_-;_-* &quot;-&quot;??_-;_-@_-"/>
    <numFmt numFmtId="218" formatCode="_-* #,##0_-;\-* #,##0_-;_-* &quot;-&quot;??_-;_-@_-"/>
    <numFmt numFmtId="219" formatCode="0.0"/>
    <numFmt numFmtId="220" formatCode="_-* #,##0.0_-;\-* #,##0.0_-;_-* &quot;-&quot;?_-;_-@_-"/>
  </numFmts>
  <fonts count="54">
    <font>
      <sz val="14"/>
      <name val="Browallia New"/>
      <family val="0"/>
    </font>
    <font>
      <sz val="10"/>
      <name val="Arial"/>
      <family val="2"/>
    </font>
    <font>
      <sz val="14"/>
      <name val="AngsanaUPC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0"/>
      <color indexed="8"/>
      <name val="MS Sans Serif"/>
      <family val="2"/>
    </font>
    <font>
      <sz val="12"/>
      <name val="DilleniaUPC"/>
      <family val="1"/>
    </font>
    <font>
      <sz val="8"/>
      <name val="Arial"/>
      <family val="2"/>
    </font>
    <font>
      <b/>
      <u val="double"/>
      <sz val="13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i/>
      <sz val="13"/>
      <name val="TH SarabunPSK"/>
      <family val="2"/>
    </font>
    <font>
      <b/>
      <i/>
      <u val="single"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i/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uble"/>
      <right style="thin"/>
      <top>
        <color indexed="63"/>
      </top>
      <bottom style="dotted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dotted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</cellStyleXfs>
  <cellXfs count="145">
    <xf numFmtId="0" fontId="0" fillId="0" borderId="0" xfId="0" applyAlignment="1">
      <alignment/>
    </xf>
    <xf numFmtId="0" fontId="9" fillId="33" borderId="0" xfId="59" applyFont="1" applyFill="1" applyAlignment="1">
      <alignment vertical="center"/>
      <protection/>
    </xf>
    <xf numFmtId="0" fontId="11" fillId="33" borderId="0" xfId="58" applyFont="1" applyFill="1">
      <alignment/>
      <protection/>
    </xf>
    <xf numFmtId="0" fontId="10" fillId="33" borderId="0" xfId="58" applyFont="1" applyFill="1">
      <alignment/>
      <protection/>
    </xf>
    <xf numFmtId="0" fontId="10" fillId="33" borderId="0" xfId="59" applyFont="1" applyFill="1" applyAlignment="1">
      <alignment vertical="center"/>
      <protection/>
    </xf>
    <xf numFmtId="0" fontId="10" fillId="33" borderId="10" xfId="58" applyFont="1" applyFill="1" applyBorder="1" applyAlignment="1">
      <alignment horizontal="centerContinuous" vertical="center" wrapText="1"/>
      <protection/>
    </xf>
    <xf numFmtId="0" fontId="10" fillId="33" borderId="11" xfId="58" applyFont="1" applyFill="1" applyBorder="1" applyAlignment="1">
      <alignment horizontal="centerContinuous" vertical="center" wrapText="1"/>
      <protection/>
    </xf>
    <xf numFmtId="0" fontId="10" fillId="33" borderId="12" xfId="58" applyFont="1" applyFill="1" applyBorder="1" applyAlignment="1">
      <alignment horizontal="centerContinuous" vertical="center" wrapText="1"/>
      <protection/>
    </xf>
    <xf numFmtId="0" fontId="10" fillId="33" borderId="13" xfId="59" applyFont="1" applyFill="1" applyBorder="1" applyAlignment="1">
      <alignment horizontal="center" vertical="center" shrinkToFit="1"/>
      <protection/>
    </xf>
    <xf numFmtId="0" fontId="10" fillId="33" borderId="14" xfId="59" applyFont="1" applyFill="1" applyBorder="1" applyAlignment="1">
      <alignment horizontal="center" vertical="center" wrapText="1"/>
      <protection/>
    </xf>
    <xf numFmtId="0" fontId="10" fillId="33" borderId="15" xfId="59" applyFont="1" applyFill="1" applyBorder="1" applyAlignment="1">
      <alignment horizontal="center" vertical="center"/>
      <protection/>
    </xf>
    <xf numFmtId="0" fontId="10" fillId="33" borderId="0" xfId="58" applyFont="1" applyFill="1" applyAlignment="1">
      <alignment wrapText="1"/>
      <protection/>
    </xf>
    <xf numFmtId="0" fontId="11" fillId="33" borderId="16" xfId="59" applyFont="1" applyFill="1" applyBorder="1" applyAlignment="1">
      <alignment horizontal="center" vertical="center"/>
      <protection/>
    </xf>
    <xf numFmtId="0" fontId="11" fillId="33" borderId="17" xfId="59" applyFont="1" applyFill="1" applyBorder="1" applyAlignment="1">
      <alignment horizontal="left" vertical="center" indent="1"/>
      <protection/>
    </xf>
    <xf numFmtId="0" fontId="11" fillId="33" borderId="0" xfId="59" applyFont="1" applyFill="1" applyBorder="1" applyAlignment="1">
      <alignment horizontal="left" vertical="center" indent="1"/>
      <protection/>
    </xf>
    <xf numFmtId="0" fontId="11" fillId="33" borderId="0" xfId="58" applyFont="1" applyFill="1" applyAlignment="1">
      <alignment vertical="center"/>
      <protection/>
    </xf>
    <xf numFmtId="0" fontId="11" fillId="33" borderId="18" xfId="59" applyFont="1" applyFill="1" applyBorder="1" applyAlignment="1">
      <alignment horizontal="center" vertical="center"/>
      <protection/>
    </xf>
    <xf numFmtId="0" fontId="11" fillId="33" borderId="19" xfId="59" applyFont="1" applyFill="1" applyBorder="1" applyAlignment="1">
      <alignment horizontal="left" vertical="center" indent="1"/>
      <protection/>
    </xf>
    <xf numFmtId="0" fontId="11" fillId="33" borderId="20" xfId="59" applyFont="1" applyFill="1" applyBorder="1" applyAlignment="1">
      <alignment horizontal="left" vertical="center" indent="1"/>
      <protection/>
    </xf>
    <xf numFmtId="0" fontId="11" fillId="33" borderId="21" xfId="59" applyFont="1" applyFill="1" applyBorder="1" applyAlignment="1">
      <alignment horizontal="center" vertical="center"/>
      <protection/>
    </xf>
    <xf numFmtId="49" fontId="11" fillId="33" borderId="19" xfId="59" applyNumberFormat="1" applyFont="1" applyFill="1" applyBorder="1" applyAlignment="1">
      <alignment horizontal="left" vertical="center" indent="1"/>
      <protection/>
    </xf>
    <xf numFmtId="219" fontId="13" fillId="33" borderId="22" xfId="58" applyNumberFormat="1" applyFont="1" applyFill="1" applyBorder="1" applyAlignment="1">
      <alignment horizontal="right" vertical="center" indent="2"/>
      <protection/>
    </xf>
    <xf numFmtId="4" fontId="11" fillId="33" borderId="0" xfId="58" applyNumberFormat="1" applyFont="1" applyFill="1" applyAlignment="1">
      <alignment vertical="center"/>
      <protection/>
    </xf>
    <xf numFmtId="0" fontId="11" fillId="33" borderId="23" xfId="59" applyFont="1" applyFill="1" applyBorder="1" applyAlignment="1">
      <alignment horizontal="center" vertical="center"/>
      <protection/>
    </xf>
    <xf numFmtId="0" fontId="11" fillId="33" borderId="0" xfId="58" applyFont="1" applyFill="1" applyAlignment="1">
      <alignment vertical="center" shrinkToFit="1"/>
      <protection/>
    </xf>
    <xf numFmtId="0" fontId="11" fillId="33" borderId="24" xfId="59" applyFont="1" applyFill="1" applyBorder="1" applyAlignment="1">
      <alignment horizontal="center" vertical="center"/>
      <protection/>
    </xf>
    <xf numFmtId="0" fontId="11" fillId="33" borderId="25" xfId="59" applyFont="1" applyFill="1" applyBorder="1" applyAlignment="1">
      <alignment horizontal="left" vertical="center" indent="1"/>
      <protection/>
    </xf>
    <xf numFmtId="0" fontId="10" fillId="33" borderId="26" xfId="59" applyFont="1" applyFill="1" applyBorder="1" applyAlignment="1">
      <alignment horizontal="left" vertical="center" indent="4"/>
      <protection/>
    </xf>
    <xf numFmtId="0" fontId="10" fillId="33" borderId="27" xfId="59" applyFont="1" applyFill="1" applyBorder="1" applyAlignment="1">
      <alignment horizontal="left" vertical="center" indent="6"/>
      <protection/>
    </xf>
    <xf numFmtId="0" fontId="11" fillId="33" borderId="28" xfId="59" applyFont="1" applyFill="1" applyBorder="1" applyAlignment="1">
      <alignment horizontal="center" vertical="center"/>
      <protection/>
    </xf>
    <xf numFmtId="0" fontId="11" fillId="33" borderId="0" xfId="59" applyFont="1" applyFill="1" applyAlignment="1">
      <alignment/>
      <protection/>
    </xf>
    <xf numFmtId="0" fontId="11" fillId="33" borderId="0" xfId="59" applyFont="1" applyFill="1">
      <alignment/>
      <protection/>
    </xf>
    <xf numFmtId="0" fontId="11" fillId="33" borderId="29" xfId="59" applyFont="1" applyFill="1" applyBorder="1" applyAlignment="1">
      <alignment horizontal="center" vertical="center"/>
      <protection/>
    </xf>
    <xf numFmtId="0" fontId="10" fillId="33" borderId="27" xfId="59" applyFont="1" applyFill="1" applyBorder="1" applyAlignment="1">
      <alignment horizontal="center" vertical="center"/>
      <protection/>
    </xf>
    <xf numFmtId="0" fontId="11" fillId="33" borderId="30" xfId="59" applyFont="1" applyFill="1" applyBorder="1" applyAlignment="1">
      <alignment horizontal="left" vertical="center" indent="1"/>
      <protection/>
    </xf>
    <xf numFmtId="0" fontId="11" fillId="33" borderId="31" xfId="59" applyFont="1" applyFill="1" applyBorder="1" applyAlignment="1">
      <alignment horizontal="left" vertical="center" indent="1"/>
      <protection/>
    </xf>
    <xf numFmtId="0" fontId="11" fillId="33" borderId="32" xfId="59" applyFont="1" applyFill="1" applyBorder="1" applyAlignment="1">
      <alignment horizontal="center" vertical="center"/>
      <protection/>
    </xf>
    <xf numFmtId="219" fontId="13" fillId="33" borderId="33" xfId="58" applyNumberFormat="1" applyFont="1" applyFill="1" applyBorder="1" applyAlignment="1">
      <alignment horizontal="right" vertical="center" indent="2"/>
      <protection/>
    </xf>
    <xf numFmtId="0" fontId="11" fillId="33" borderId="34" xfId="59" applyFont="1" applyFill="1" applyBorder="1" applyAlignment="1">
      <alignment horizontal="left" vertical="center" indent="1"/>
      <protection/>
    </xf>
    <xf numFmtId="0" fontId="10" fillId="33" borderId="35" xfId="59" applyFont="1" applyFill="1" applyBorder="1" applyAlignment="1">
      <alignment horizontal="left" vertical="center" indent="4"/>
      <protection/>
    </xf>
    <xf numFmtId="0" fontId="10" fillId="33" borderId="36" xfId="59" applyFont="1" applyFill="1" applyBorder="1" applyAlignment="1">
      <alignment horizontal="left" vertical="center" indent="6"/>
      <protection/>
    </xf>
    <xf numFmtId="0" fontId="10" fillId="33" borderId="36" xfId="59" applyFont="1" applyFill="1" applyBorder="1" applyAlignment="1">
      <alignment horizontal="center" vertical="center"/>
      <protection/>
    </xf>
    <xf numFmtId="0" fontId="10" fillId="33" borderId="0" xfId="59" applyFont="1" applyFill="1" applyBorder="1" applyAlignment="1">
      <alignment horizontal="center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1" fillId="0" borderId="0" xfId="58" applyFont="1" applyBorder="1" applyAlignment="1">
      <alignment vertical="center"/>
      <protection/>
    </xf>
    <xf numFmtId="0" fontId="10" fillId="0" borderId="0" xfId="58" applyFont="1" applyBorder="1">
      <alignment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0" fontId="11" fillId="0" borderId="0" xfId="59" applyFont="1" applyAlignment="1">
      <alignment horizontal="right" vertical="center"/>
      <protection/>
    </xf>
    <xf numFmtId="0" fontId="11" fillId="0" borderId="0" xfId="59" applyFont="1" applyAlignment="1">
      <alignment horizontal="center"/>
      <protection/>
    </xf>
    <xf numFmtId="0" fontId="11" fillId="33" borderId="0" xfId="61" applyFont="1" applyFill="1">
      <alignment/>
      <protection/>
    </xf>
    <xf numFmtId="208" fontId="11" fillId="33" borderId="0" xfId="61" applyNumberFormat="1" applyFont="1" applyFill="1">
      <alignment/>
      <protection/>
    </xf>
    <xf numFmtId="2" fontId="11" fillId="33" borderId="0" xfId="61" applyNumberFormat="1" applyFont="1" applyFill="1">
      <alignment/>
      <protection/>
    </xf>
    <xf numFmtId="0" fontId="10" fillId="33" borderId="0" xfId="69" applyFont="1" applyFill="1" applyAlignment="1">
      <alignment horizontal="left" vertical="center" indent="1"/>
      <protection/>
    </xf>
    <xf numFmtId="0" fontId="11" fillId="33" borderId="0" xfId="69" applyFont="1" applyFill="1">
      <alignment/>
      <protection/>
    </xf>
    <xf numFmtId="0" fontId="10" fillId="33" borderId="0" xfId="60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0" fillId="0" borderId="0" xfId="58" applyFont="1" applyAlignment="1">
      <alignment vertical="center"/>
      <protection/>
    </xf>
    <xf numFmtId="0" fontId="11" fillId="0" borderId="0" xfId="58" applyFont="1" applyAlignment="1">
      <alignment vertical="center"/>
      <protection/>
    </xf>
    <xf numFmtId="3" fontId="10" fillId="33" borderId="0" xfId="58" applyNumberFormat="1" applyFont="1" applyFill="1">
      <alignment/>
      <protection/>
    </xf>
    <xf numFmtId="219" fontId="11" fillId="33" borderId="0" xfId="58" applyNumberFormat="1" applyFont="1" applyFill="1" applyAlignment="1">
      <alignment vertical="center"/>
      <protection/>
    </xf>
    <xf numFmtId="0" fontId="11" fillId="33" borderId="37" xfId="59" applyFont="1" applyFill="1" applyBorder="1" applyAlignment="1">
      <alignment horizontal="left" vertical="center" indent="1"/>
      <protection/>
    </xf>
    <xf numFmtId="0" fontId="15" fillId="0" borderId="0" xfId="58" applyFont="1" applyAlignment="1">
      <alignment/>
      <protection/>
    </xf>
    <xf numFmtId="0" fontId="16" fillId="0" borderId="0" xfId="0" applyFont="1" applyAlignment="1">
      <alignment/>
    </xf>
    <xf numFmtId="2" fontId="16" fillId="0" borderId="0" xfId="0" applyNumberFormat="1" applyFont="1" applyBorder="1" applyAlignment="1">
      <alignment horizontal="right" shrinkToFit="1"/>
    </xf>
    <xf numFmtId="208" fontId="16" fillId="0" borderId="0" xfId="58" applyNumberFormat="1" applyFont="1" applyAlignment="1">
      <alignment horizontal="left"/>
      <protection/>
    </xf>
    <xf numFmtId="208" fontId="16" fillId="0" borderId="0" xfId="0" applyNumberFormat="1" applyFont="1" applyAlignment="1">
      <alignment horizontal="left"/>
    </xf>
    <xf numFmtId="0" fontId="16" fillId="0" borderId="0" xfId="58" applyFont="1" applyAlignment="1">
      <alignment/>
      <protection/>
    </xf>
    <xf numFmtId="0" fontId="17" fillId="0" borderId="0" xfId="0" applyFont="1" applyAlignment="1">
      <alignment/>
    </xf>
    <xf numFmtId="208" fontId="16" fillId="0" borderId="0" xfId="0" applyNumberFormat="1" applyFont="1" applyAlignment="1">
      <alignment horizontal="center"/>
    </xf>
    <xf numFmtId="0" fontId="5" fillId="0" borderId="0" xfId="58" applyFont="1" applyAlignment="1">
      <alignment/>
      <protection/>
    </xf>
    <xf numFmtId="0" fontId="16" fillId="0" borderId="0" xfId="0" applyFont="1" applyAlignment="1">
      <alignment horizontal="center"/>
    </xf>
    <xf numFmtId="0" fontId="11" fillId="33" borderId="38" xfId="59" applyFont="1" applyFill="1" applyBorder="1" applyAlignment="1">
      <alignment horizontal="left" vertical="center" indent="1"/>
      <protection/>
    </xf>
    <xf numFmtId="0" fontId="11" fillId="0" borderId="39" xfId="0" applyFont="1" applyBorder="1" applyAlignment="1">
      <alignment horizontal="left" vertical="center" indent="4"/>
    </xf>
    <xf numFmtId="0" fontId="11" fillId="0" borderId="37" xfId="0" applyFont="1" applyBorder="1" applyAlignment="1">
      <alignment horizontal="left" vertical="center" indent="4"/>
    </xf>
    <xf numFmtId="0" fontId="11" fillId="0" borderId="30" xfId="0" applyFont="1" applyBorder="1" applyAlignment="1">
      <alignment horizontal="left" vertical="center" indent="4"/>
    </xf>
    <xf numFmtId="0" fontId="11" fillId="33" borderId="40" xfId="59" applyFont="1" applyFill="1" applyBorder="1" applyAlignment="1">
      <alignment horizontal="center" vertical="center"/>
      <protection/>
    </xf>
    <xf numFmtId="219" fontId="11" fillId="33" borderId="33" xfId="59" applyNumberFormat="1" applyFont="1" applyFill="1" applyBorder="1" applyAlignment="1">
      <alignment horizontal="right" vertical="center" indent="5"/>
      <protection/>
    </xf>
    <xf numFmtId="219" fontId="11" fillId="33" borderId="22" xfId="59" applyNumberFormat="1" applyFont="1" applyFill="1" applyBorder="1" applyAlignment="1">
      <alignment horizontal="right" vertical="center" indent="5"/>
      <protection/>
    </xf>
    <xf numFmtId="219" fontId="11" fillId="33" borderId="22" xfId="0" applyNumberFormat="1" applyFont="1" applyFill="1" applyBorder="1" applyAlignment="1">
      <alignment horizontal="right" vertical="center" indent="5"/>
    </xf>
    <xf numFmtId="219" fontId="11" fillId="33" borderId="41" xfId="59" applyNumberFormat="1" applyFont="1" applyFill="1" applyBorder="1" applyAlignment="1">
      <alignment horizontal="right" vertical="center" indent="5"/>
      <protection/>
    </xf>
    <xf numFmtId="219" fontId="10" fillId="33" borderId="33" xfId="58" applyNumberFormat="1" applyFont="1" applyFill="1" applyBorder="1" applyAlignment="1">
      <alignment horizontal="right" vertical="center" indent="5"/>
      <protection/>
    </xf>
    <xf numFmtId="219" fontId="11" fillId="33" borderId="42" xfId="59" applyNumberFormat="1" applyFont="1" applyFill="1" applyBorder="1" applyAlignment="1">
      <alignment horizontal="right" vertical="center" indent="5"/>
      <protection/>
    </xf>
    <xf numFmtId="219" fontId="12" fillId="33" borderId="22" xfId="44" applyNumberFormat="1" applyFont="1" applyFill="1" applyBorder="1" applyAlignment="1">
      <alignment horizontal="right" vertical="center" indent="5"/>
    </xf>
    <xf numFmtId="219" fontId="11" fillId="33" borderId="43" xfId="58" applyNumberFormat="1" applyFont="1" applyFill="1" applyBorder="1" applyAlignment="1">
      <alignment horizontal="right" vertical="center" indent="5"/>
      <protection/>
    </xf>
    <xf numFmtId="219" fontId="10" fillId="33" borderId="44" xfId="58" applyNumberFormat="1" applyFont="1" applyFill="1" applyBorder="1" applyAlignment="1">
      <alignment horizontal="right" vertical="center" indent="5"/>
      <protection/>
    </xf>
    <xf numFmtId="219" fontId="11" fillId="33" borderId="42" xfId="58" applyNumberFormat="1" applyFont="1" applyFill="1" applyBorder="1" applyAlignment="1">
      <alignment horizontal="right" vertical="center" indent="5"/>
      <protection/>
    </xf>
    <xf numFmtId="219" fontId="11" fillId="33" borderId="22" xfId="58" applyNumberFormat="1" applyFont="1" applyFill="1" applyBorder="1" applyAlignment="1">
      <alignment horizontal="right" vertical="center" indent="5"/>
      <protection/>
    </xf>
    <xf numFmtId="219" fontId="11" fillId="33" borderId="33" xfId="58" applyNumberFormat="1" applyFont="1" applyFill="1" applyBorder="1" applyAlignment="1">
      <alignment horizontal="right" vertical="center" indent="5"/>
      <protection/>
    </xf>
    <xf numFmtId="219" fontId="11" fillId="33" borderId="45" xfId="58" applyNumberFormat="1" applyFont="1" applyFill="1" applyBorder="1" applyAlignment="1">
      <alignment horizontal="right" vertical="center" indent="5"/>
      <protection/>
    </xf>
    <xf numFmtId="219" fontId="11" fillId="33" borderId="46" xfId="58" applyNumberFormat="1" applyFont="1" applyFill="1" applyBorder="1" applyAlignment="1">
      <alignment horizontal="right" vertical="center" indent="5"/>
      <protection/>
    </xf>
    <xf numFmtId="219" fontId="13" fillId="33" borderId="47" xfId="58" applyNumberFormat="1" applyFont="1" applyFill="1" applyBorder="1" applyAlignment="1">
      <alignment horizontal="right" vertical="center" indent="5"/>
      <protection/>
    </xf>
    <xf numFmtId="219" fontId="11" fillId="33" borderId="48" xfId="58" applyNumberFormat="1" applyFont="1" applyFill="1" applyBorder="1" applyAlignment="1">
      <alignment horizontal="right" vertical="center" indent="5"/>
      <protection/>
    </xf>
    <xf numFmtId="219" fontId="11" fillId="33" borderId="49" xfId="58" applyNumberFormat="1" applyFont="1" applyFill="1" applyBorder="1" applyAlignment="1">
      <alignment horizontal="right" vertical="center" indent="5"/>
      <protection/>
    </xf>
    <xf numFmtId="219" fontId="11" fillId="33" borderId="47" xfId="58" applyNumberFormat="1" applyFont="1" applyFill="1" applyBorder="1" applyAlignment="1">
      <alignment horizontal="right" vertical="center" indent="5"/>
      <protection/>
    </xf>
    <xf numFmtId="215" fontId="10" fillId="33" borderId="50" xfId="58" applyNumberFormat="1" applyFont="1" applyFill="1" applyBorder="1" applyAlignment="1">
      <alignment horizontal="right" vertical="center" indent="5"/>
      <protection/>
    </xf>
    <xf numFmtId="219" fontId="13" fillId="33" borderId="22" xfId="58" applyNumberFormat="1" applyFont="1" applyFill="1" applyBorder="1" applyAlignment="1">
      <alignment horizontal="right" vertical="center" indent="3"/>
      <protection/>
    </xf>
    <xf numFmtId="4" fontId="19" fillId="34" borderId="51" xfId="58" applyNumberFormat="1" applyFont="1" applyFill="1" applyBorder="1" applyAlignment="1">
      <alignment horizontal="right" vertical="center" indent="3"/>
      <protection/>
    </xf>
    <xf numFmtId="4" fontId="13" fillId="33" borderId="18" xfId="58" applyNumberFormat="1" applyFont="1" applyFill="1" applyBorder="1" applyAlignment="1">
      <alignment horizontal="right" vertical="center" indent="3"/>
      <protection/>
    </xf>
    <xf numFmtId="4" fontId="13" fillId="0" borderId="18" xfId="59" applyNumberFormat="1" applyFont="1" applyBorder="1" applyAlignment="1">
      <alignment horizontal="right" vertical="center" indent="3"/>
      <protection/>
    </xf>
    <xf numFmtId="4" fontId="13" fillId="33" borderId="22" xfId="58" applyNumberFormat="1" applyFont="1" applyFill="1" applyBorder="1" applyAlignment="1">
      <alignment horizontal="right" vertical="center" indent="3"/>
      <protection/>
    </xf>
    <xf numFmtId="4" fontId="13" fillId="33" borderId="51" xfId="58" applyNumberFormat="1" applyFont="1" applyFill="1" applyBorder="1" applyAlignment="1">
      <alignment horizontal="right" vertical="center" indent="3"/>
      <protection/>
    </xf>
    <xf numFmtId="0" fontId="11" fillId="33" borderId="52" xfId="59" applyFont="1" applyFill="1" applyBorder="1" applyAlignment="1">
      <alignment horizontal="left" vertical="center" indent="1"/>
      <protection/>
    </xf>
    <xf numFmtId="0" fontId="11" fillId="33" borderId="53" xfId="59" applyFont="1" applyFill="1" applyBorder="1" applyAlignment="1">
      <alignment horizontal="left" vertical="center" indent="1"/>
      <protection/>
    </xf>
    <xf numFmtId="219" fontId="13" fillId="33" borderId="54" xfId="58" applyNumberFormat="1" applyFont="1" applyFill="1" applyBorder="1" applyAlignment="1">
      <alignment horizontal="right" vertical="center" indent="5"/>
      <protection/>
    </xf>
    <xf numFmtId="4" fontId="11" fillId="33" borderId="55" xfId="58" applyNumberFormat="1" applyFont="1" applyFill="1" applyBorder="1" applyAlignment="1">
      <alignment horizontal="right" vertical="center" indent="5"/>
      <protection/>
    </xf>
    <xf numFmtId="4" fontId="11" fillId="33" borderId="18" xfId="58" applyNumberFormat="1" applyFont="1" applyFill="1" applyBorder="1" applyAlignment="1">
      <alignment horizontal="right" vertical="center" indent="5"/>
      <protection/>
    </xf>
    <xf numFmtId="4" fontId="11" fillId="33" borderId="16" xfId="59" applyNumberFormat="1" applyFont="1" applyFill="1" applyBorder="1" applyAlignment="1">
      <alignment horizontal="right" vertical="center" indent="5"/>
      <protection/>
    </xf>
    <xf numFmtId="4" fontId="10" fillId="33" borderId="56" xfId="58" applyNumberFormat="1" applyFont="1" applyFill="1" applyBorder="1" applyAlignment="1">
      <alignment horizontal="right" vertical="center" indent="5"/>
      <protection/>
    </xf>
    <xf numFmtId="4" fontId="11" fillId="33" borderId="28" xfId="59" applyNumberFormat="1" applyFont="1" applyFill="1" applyBorder="1" applyAlignment="1">
      <alignment horizontal="right" vertical="center" indent="5"/>
      <protection/>
    </xf>
    <xf numFmtId="4" fontId="11" fillId="33" borderId="18" xfId="59" applyNumberFormat="1" applyFont="1" applyFill="1" applyBorder="1" applyAlignment="1">
      <alignment horizontal="right" vertical="center" indent="5"/>
      <protection/>
    </xf>
    <xf numFmtId="4" fontId="12" fillId="33" borderId="18" xfId="44" applyNumberFormat="1" applyFont="1" applyFill="1" applyBorder="1" applyAlignment="1">
      <alignment horizontal="right" vertical="center" indent="5"/>
    </xf>
    <xf numFmtId="4" fontId="11" fillId="33" borderId="29" xfId="58" applyNumberFormat="1" applyFont="1" applyFill="1" applyBorder="1" applyAlignment="1">
      <alignment horizontal="right" vertical="center" indent="5"/>
      <protection/>
    </xf>
    <xf numFmtId="4" fontId="11" fillId="33" borderId="28" xfId="58" applyNumberFormat="1" applyFont="1" applyFill="1" applyBorder="1" applyAlignment="1">
      <alignment horizontal="right" vertical="center" indent="5"/>
      <protection/>
    </xf>
    <xf numFmtId="4" fontId="11" fillId="33" borderId="16" xfId="58" applyNumberFormat="1" applyFont="1" applyFill="1" applyBorder="1" applyAlignment="1">
      <alignment horizontal="right" vertical="center" indent="5"/>
      <protection/>
    </xf>
    <xf numFmtId="4" fontId="11" fillId="33" borderId="24" xfId="58" applyNumberFormat="1" applyFont="1" applyFill="1" applyBorder="1" applyAlignment="1">
      <alignment horizontal="right" vertical="center" indent="5"/>
      <protection/>
    </xf>
    <xf numFmtId="4" fontId="11" fillId="33" borderId="32" xfId="58" applyNumberFormat="1" applyFont="1" applyFill="1" applyBorder="1" applyAlignment="1">
      <alignment horizontal="right" vertical="center" indent="5"/>
      <protection/>
    </xf>
    <xf numFmtId="4" fontId="11" fillId="33" borderId="22" xfId="58" applyNumberFormat="1" applyFont="1" applyFill="1" applyBorder="1" applyAlignment="1">
      <alignment horizontal="right" vertical="center" indent="5"/>
      <protection/>
    </xf>
    <xf numFmtId="4" fontId="11" fillId="33" borderId="54" xfId="58" applyNumberFormat="1" applyFont="1" applyFill="1" applyBorder="1" applyAlignment="1">
      <alignment horizontal="right" vertical="center" indent="5"/>
      <protection/>
    </xf>
    <xf numFmtId="4" fontId="11" fillId="33" borderId="49" xfId="58" applyNumberFormat="1" applyFont="1" applyFill="1" applyBorder="1" applyAlignment="1">
      <alignment horizontal="right" vertical="center" indent="5"/>
      <protection/>
    </xf>
    <xf numFmtId="4" fontId="10" fillId="33" borderId="57" xfId="58" applyNumberFormat="1" applyFont="1" applyFill="1" applyBorder="1" applyAlignment="1">
      <alignment horizontal="right" vertical="center" indent="5"/>
      <protection/>
    </xf>
    <xf numFmtId="4" fontId="12" fillId="34" borderId="58" xfId="58" applyNumberFormat="1" applyFont="1" applyFill="1" applyBorder="1" applyAlignment="1">
      <alignment horizontal="right" vertical="center" indent="5"/>
      <protection/>
    </xf>
    <xf numFmtId="4" fontId="12" fillId="34" borderId="51" xfId="58" applyNumberFormat="1" applyFont="1" applyFill="1" applyBorder="1" applyAlignment="1">
      <alignment horizontal="right" vertical="center" indent="5"/>
      <protection/>
    </xf>
    <xf numFmtId="4" fontId="10" fillId="33" borderId="59" xfId="44" applyNumberFormat="1" applyFont="1" applyFill="1" applyBorder="1" applyAlignment="1">
      <alignment horizontal="right" vertical="center" indent="5"/>
    </xf>
    <xf numFmtId="4" fontId="11" fillId="33" borderId="60" xfId="59" applyNumberFormat="1" applyFont="1" applyFill="1" applyBorder="1" applyAlignment="1">
      <alignment horizontal="right" vertical="center" indent="5"/>
      <protection/>
    </xf>
    <xf numFmtId="4" fontId="11" fillId="33" borderId="51" xfId="59" applyNumberFormat="1" applyFont="1" applyFill="1" applyBorder="1" applyAlignment="1">
      <alignment horizontal="right" vertical="center" indent="5"/>
      <protection/>
    </xf>
    <xf numFmtId="4" fontId="10" fillId="33" borderId="59" xfId="58" applyNumberFormat="1" applyFont="1" applyFill="1" applyBorder="1" applyAlignment="1">
      <alignment horizontal="right" vertical="center" indent="5"/>
      <protection/>
    </xf>
    <xf numFmtId="4" fontId="11" fillId="33" borderId="60" xfId="58" applyNumberFormat="1" applyFont="1" applyFill="1" applyBorder="1" applyAlignment="1">
      <alignment horizontal="right" vertical="center" indent="5"/>
      <protection/>
    </xf>
    <xf numFmtId="4" fontId="11" fillId="33" borderId="51" xfId="58" applyNumberFormat="1" applyFont="1" applyFill="1" applyBorder="1" applyAlignment="1">
      <alignment horizontal="right" vertical="center" indent="5"/>
      <protection/>
    </xf>
    <xf numFmtId="4" fontId="11" fillId="33" borderId="58" xfId="58" applyNumberFormat="1" applyFont="1" applyFill="1" applyBorder="1" applyAlignment="1">
      <alignment horizontal="right" vertical="center" indent="5"/>
      <protection/>
    </xf>
    <xf numFmtId="4" fontId="11" fillId="33" borderId="61" xfId="58" applyNumberFormat="1" applyFont="1" applyFill="1" applyBorder="1" applyAlignment="1">
      <alignment horizontal="right" vertical="center" indent="5"/>
      <protection/>
    </xf>
    <xf numFmtId="4" fontId="11" fillId="33" borderId="62" xfId="58" applyNumberFormat="1" applyFont="1" applyFill="1" applyBorder="1" applyAlignment="1">
      <alignment horizontal="right" vertical="center" indent="5"/>
      <protection/>
    </xf>
    <xf numFmtId="4" fontId="10" fillId="33" borderId="63" xfId="58" applyNumberFormat="1" applyFont="1" applyFill="1" applyBorder="1" applyAlignment="1">
      <alignment horizontal="right" vertical="center" indent="5"/>
      <protection/>
    </xf>
    <xf numFmtId="0" fontId="10" fillId="33" borderId="55" xfId="58" applyFont="1" applyFill="1" applyBorder="1" applyAlignment="1">
      <alignment horizontal="center" vertical="center" wrapText="1" shrinkToFit="1"/>
      <protection/>
    </xf>
    <xf numFmtId="0" fontId="10" fillId="33" borderId="57" xfId="58" applyFont="1" applyFill="1" applyBorder="1" applyAlignment="1">
      <alignment horizontal="center" vertical="center" wrapText="1" shrinkToFit="1"/>
      <protection/>
    </xf>
    <xf numFmtId="0" fontId="10" fillId="33" borderId="64" xfId="58" applyFont="1" applyFill="1" applyBorder="1" applyAlignment="1">
      <alignment horizontal="center" vertical="center" wrapText="1"/>
      <protection/>
    </xf>
    <xf numFmtId="0" fontId="10" fillId="33" borderId="65" xfId="58" applyFont="1" applyFill="1" applyBorder="1" applyAlignment="1">
      <alignment horizontal="center" vertical="center" wrapText="1"/>
      <protection/>
    </xf>
    <xf numFmtId="0" fontId="10" fillId="33" borderId="66" xfId="58" applyFont="1" applyFill="1" applyBorder="1" applyAlignment="1">
      <alignment horizontal="center" vertical="center" wrapText="1"/>
      <protection/>
    </xf>
    <xf numFmtId="0" fontId="10" fillId="33" borderId="36" xfId="58" applyFont="1" applyFill="1" applyBorder="1" applyAlignment="1">
      <alignment horizontal="center" vertical="center" wrapText="1"/>
      <protection/>
    </xf>
    <xf numFmtId="0" fontId="10" fillId="33" borderId="26" xfId="59" applyFont="1" applyFill="1" applyBorder="1" applyAlignment="1">
      <alignment horizontal="left" vertical="center" indent="4"/>
      <protection/>
    </xf>
    <xf numFmtId="0" fontId="11" fillId="0" borderId="27" xfId="0" applyFont="1" applyBorder="1" applyAlignment="1">
      <alignment horizontal="left" vertical="center" indent="4"/>
    </xf>
    <xf numFmtId="0" fontId="11" fillId="0" borderId="67" xfId="0" applyFont="1" applyBorder="1" applyAlignment="1">
      <alignment horizontal="left" vertical="center" indent="4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rmal_ตัวบ่งชี้ 4.3-4.5" xfId="59"/>
    <cellStyle name="Normal_ปัจจัย 4" xfId="60"/>
    <cellStyle name="Normal_อัตราได้งานทำ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Sheet1" xfId="68"/>
    <cellStyle name="ปกติ_ภาคผนวก ค- form 48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71"/>
  <sheetViews>
    <sheetView tabSelected="1" zoomScaleSheetLayoutView="120" zoomScalePageLayoutView="0" workbookViewId="0" topLeftCell="A1">
      <selection activeCell="B67" sqref="B67"/>
    </sheetView>
  </sheetViews>
  <sheetFormatPr defaultColWidth="18.8515625" defaultRowHeight="20.25"/>
  <cols>
    <col min="1" max="1" width="9.57421875" style="2" customWidth="1"/>
    <col min="2" max="2" width="15.7109375" style="2" customWidth="1"/>
    <col min="3" max="3" width="19.00390625" style="2" customWidth="1"/>
    <col min="4" max="4" width="26.00390625" style="2" customWidth="1"/>
    <col min="5" max="5" width="18.57421875" style="3" customWidth="1"/>
    <col min="6" max="6" width="23.57421875" style="3" customWidth="1"/>
    <col min="7" max="16384" width="18.8515625" style="2" customWidth="1"/>
  </cols>
  <sheetData>
    <row r="1" ht="17.25">
      <c r="A1" s="1" t="s">
        <v>52</v>
      </c>
    </row>
    <row r="2" ht="18" thickBot="1">
      <c r="A2" s="4" t="s">
        <v>56</v>
      </c>
    </row>
    <row r="3" spans="1:6" s="3" customFormat="1" ht="20.25" customHeight="1" thickTop="1">
      <c r="A3" s="136" t="s">
        <v>2</v>
      </c>
      <c r="B3" s="138" t="s">
        <v>41</v>
      </c>
      <c r="C3" s="139"/>
      <c r="D3" s="5" t="s">
        <v>57</v>
      </c>
      <c r="E3" s="6"/>
      <c r="F3" s="7"/>
    </row>
    <row r="4" spans="1:6" s="11" customFormat="1" ht="20.25" customHeight="1" thickBot="1">
      <c r="A4" s="137"/>
      <c r="B4" s="140"/>
      <c r="C4" s="141"/>
      <c r="D4" s="8" t="s">
        <v>3</v>
      </c>
      <c r="E4" s="9" t="s">
        <v>4</v>
      </c>
      <c r="F4" s="10" t="s">
        <v>0</v>
      </c>
    </row>
    <row r="5" spans="1:6" s="15" customFormat="1" ht="18.75" customHeight="1" thickTop="1">
      <c r="A5" s="12">
        <v>1</v>
      </c>
      <c r="B5" s="13" t="s">
        <v>5</v>
      </c>
      <c r="C5" s="14"/>
      <c r="D5" s="108">
        <v>10353000</v>
      </c>
      <c r="E5" s="80">
        <v>15</v>
      </c>
      <c r="F5" s="124">
        <f>D5/E5</f>
        <v>690200</v>
      </c>
    </row>
    <row r="6" spans="1:6" s="15" customFormat="1" ht="18.75" customHeight="1">
      <c r="A6" s="16">
        <v>2</v>
      </c>
      <c r="B6" s="17" t="s">
        <v>6</v>
      </c>
      <c r="C6" s="18"/>
      <c r="D6" s="109">
        <v>1045000</v>
      </c>
      <c r="E6" s="81">
        <v>10</v>
      </c>
      <c r="F6" s="125">
        <f>D6/E6</f>
        <v>104500</v>
      </c>
    </row>
    <row r="7" spans="1:6" s="15" customFormat="1" ht="18.75" customHeight="1">
      <c r="A7" s="19">
        <v>3</v>
      </c>
      <c r="B7" s="17" t="s">
        <v>40</v>
      </c>
      <c r="C7" s="18"/>
      <c r="D7" s="109">
        <f>D8+D9+D10+D11</f>
        <v>8663542.5</v>
      </c>
      <c r="E7" s="82">
        <f>SUM(E8:E11)</f>
        <v>23</v>
      </c>
      <c r="F7" s="125">
        <f aca="true" t="shared" si="0" ref="F7:F16">D7/E7</f>
        <v>376675.76086956525</v>
      </c>
    </row>
    <row r="8" spans="1:7" s="15" customFormat="1" ht="18.75" customHeight="1">
      <c r="A8" s="12"/>
      <c r="B8" s="20" t="s">
        <v>42</v>
      </c>
      <c r="C8" s="18"/>
      <c r="D8" s="101">
        <v>4576967.5</v>
      </c>
      <c r="E8" s="99">
        <v>19</v>
      </c>
      <c r="F8" s="100">
        <f t="shared" si="0"/>
        <v>240893.02631578947</v>
      </c>
      <c r="G8" s="22"/>
    </row>
    <row r="9" spans="1:6" s="15" customFormat="1" ht="18.75" customHeight="1">
      <c r="A9" s="12"/>
      <c r="B9" s="20" t="s">
        <v>43</v>
      </c>
      <c r="C9" s="18"/>
      <c r="D9" s="101">
        <v>4086575</v>
      </c>
      <c r="E9" s="99">
        <v>3</v>
      </c>
      <c r="F9" s="100">
        <f t="shared" si="0"/>
        <v>1362191.6666666667</v>
      </c>
    </row>
    <row r="10" spans="1:6" s="15" customFormat="1" ht="18.75" customHeight="1">
      <c r="A10" s="12"/>
      <c r="B10" s="20" t="s">
        <v>44</v>
      </c>
      <c r="C10" s="18"/>
      <c r="D10" s="102">
        <v>0</v>
      </c>
      <c r="E10" s="99">
        <v>0</v>
      </c>
      <c r="F10" s="100">
        <v>0</v>
      </c>
    </row>
    <row r="11" spans="1:8" s="15" customFormat="1" ht="18.75" customHeight="1">
      <c r="A11" s="23"/>
      <c r="B11" s="20" t="s">
        <v>45</v>
      </c>
      <c r="C11" s="18"/>
      <c r="D11" s="102">
        <v>0</v>
      </c>
      <c r="E11" s="99">
        <v>1</v>
      </c>
      <c r="F11" s="100">
        <v>0</v>
      </c>
      <c r="H11" s="63"/>
    </row>
    <row r="12" spans="1:6" s="15" customFormat="1" ht="18.75" customHeight="1">
      <c r="A12" s="16">
        <v>4</v>
      </c>
      <c r="B12" s="17" t="s">
        <v>7</v>
      </c>
      <c r="C12" s="18"/>
      <c r="D12" s="109">
        <v>10109155</v>
      </c>
      <c r="E12" s="81">
        <v>15</v>
      </c>
      <c r="F12" s="125">
        <f t="shared" si="0"/>
        <v>673943.6666666666</v>
      </c>
    </row>
    <row r="13" spans="1:6" s="24" customFormat="1" ht="18.75" customHeight="1">
      <c r="A13" s="16">
        <v>5</v>
      </c>
      <c r="B13" s="17" t="s">
        <v>8</v>
      </c>
      <c r="C13" s="18"/>
      <c r="D13" s="109">
        <v>693670</v>
      </c>
      <c r="E13" s="81">
        <v>4</v>
      </c>
      <c r="F13" s="125">
        <f t="shared" si="0"/>
        <v>173417.5</v>
      </c>
    </row>
    <row r="14" spans="1:6" s="24" customFormat="1" ht="18.75" customHeight="1">
      <c r="A14" s="16">
        <v>6</v>
      </c>
      <c r="B14" s="17" t="s">
        <v>9</v>
      </c>
      <c r="C14" s="18"/>
      <c r="D14" s="109">
        <v>645000</v>
      </c>
      <c r="E14" s="81">
        <v>3</v>
      </c>
      <c r="F14" s="125">
        <f t="shared" si="0"/>
        <v>215000</v>
      </c>
    </row>
    <row r="15" spans="1:6" s="15" customFormat="1" ht="18.75" customHeight="1">
      <c r="A15" s="16">
        <v>7</v>
      </c>
      <c r="B15" s="17" t="s">
        <v>60</v>
      </c>
      <c r="C15" s="18"/>
      <c r="D15" s="109">
        <v>136000</v>
      </c>
      <c r="E15" s="81">
        <v>3</v>
      </c>
      <c r="F15" s="125">
        <f t="shared" si="0"/>
        <v>45333.333333333336</v>
      </c>
    </row>
    <row r="16" spans="1:6" s="15" customFormat="1" ht="18.75" customHeight="1">
      <c r="A16" s="79">
        <v>8</v>
      </c>
      <c r="B16" s="14" t="s">
        <v>63</v>
      </c>
      <c r="C16" s="14"/>
      <c r="D16" s="110">
        <v>0</v>
      </c>
      <c r="E16" s="83">
        <v>3</v>
      </c>
      <c r="F16" s="124">
        <f t="shared" si="0"/>
        <v>0</v>
      </c>
    </row>
    <row r="17" spans="1:7" s="3" customFormat="1" ht="18.75" customHeight="1">
      <c r="A17" s="27" t="s">
        <v>10</v>
      </c>
      <c r="B17" s="28"/>
      <c r="C17" s="28"/>
      <c r="D17" s="111">
        <f>D5+D6+D7+D12+D13+D14+D15</f>
        <v>31645367.5</v>
      </c>
      <c r="E17" s="84">
        <f>E5+E6+E7+E12+E13+E14+E15+E16</f>
        <v>76</v>
      </c>
      <c r="F17" s="126">
        <f aca="true" t="shared" si="1" ref="F17:F29">D17/E17</f>
        <v>416386.4144736842</v>
      </c>
      <c r="G17" s="62"/>
    </row>
    <row r="18" spans="1:6" s="30" customFormat="1" ht="18.75" customHeight="1">
      <c r="A18" s="29">
        <v>9</v>
      </c>
      <c r="B18" s="13" t="s">
        <v>11</v>
      </c>
      <c r="C18" s="14"/>
      <c r="D18" s="112">
        <v>0</v>
      </c>
      <c r="E18" s="85">
        <v>3</v>
      </c>
      <c r="F18" s="127">
        <f t="shared" si="1"/>
        <v>0</v>
      </c>
    </row>
    <row r="19" spans="1:6" s="31" customFormat="1" ht="18.75" customHeight="1">
      <c r="A19" s="16">
        <v>10</v>
      </c>
      <c r="B19" s="17" t="s">
        <v>59</v>
      </c>
      <c r="C19" s="18"/>
      <c r="D19" s="113">
        <v>1252554</v>
      </c>
      <c r="E19" s="81">
        <v>19</v>
      </c>
      <c r="F19" s="128">
        <f t="shared" si="1"/>
        <v>65923.8947368421</v>
      </c>
    </row>
    <row r="20" spans="1:6" s="15" customFormat="1" ht="18.75" customHeight="1">
      <c r="A20" s="16">
        <v>11</v>
      </c>
      <c r="B20" s="17" t="s">
        <v>12</v>
      </c>
      <c r="C20" s="18"/>
      <c r="D20" s="114">
        <v>1465905</v>
      </c>
      <c r="E20" s="86">
        <v>10</v>
      </c>
      <c r="F20" s="128">
        <f t="shared" si="1"/>
        <v>146590.5</v>
      </c>
    </row>
    <row r="21" spans="1:6" ht="18.75" customHeight="1">
      <c r="A21" s="32">
        <v>12</v>
      </c>
      <c r="B21" s="13" t="s">
        <v>13</v>
      </c>
      <c r="C21" s="14"/>
      <c r="D21" s="115">
        <v>341470</v>
      </c>
      <c r="E21" s="87">
        <v>10</v>
      </c>
      <c r="F21" s="128">
        <f t="shared" si="1"/>
        <v>34147</v>
      </c>
    </row>
    <row r="22" spans="1:6" s="3" customFormat="1" ht="18.75" customHeight="1">
      <c r="A22" s="27" t="s">
        <v>14</v>
      </c>
      <c r="B22" s="28"/>
      <c r="C22" s="33"/>
      <c r="D22" s="111">
        <f>SUM(D18:D21)</f>
        <v>3059929</v>
      </c>
      <c r="E22" s="88">
        <f>SUM(E18:E21)</f>
        <v>42</v>
      </c>
      <c r="F22" s="129">
        <f t="shared" si="1"/>
        <v>72855.45238095238</v>
      </c>
    </row>
    <row r="23" spans="1:6" ht="18.75" customHeight="1">
      <c r="A23" s="29">
        <v>13</v>
      </c>
      <c r="B23" s="13" t="s">
        <v>15</v>
      </c>
      <c r="C23" s="14"/>
      <c r="D23" s="116">
        <v>4484578</v>
      </c>
      <c r="E23" s="89">
        <v>10</v>
      </c>
      <c r="F23" s="130">
        <f t="shared" si="1"/>
        <v>448457.8</v>
      </c>
    </row>
    <row r="24" spans="1:6" ht="18.75" customHeight="1">
      <c r="A24" s="16">
        <v>14</v>
      </c>
      <c r="B24" s="17" t="s">
        <v>16</v>
      </c>
      <c r="C24" s="18"/>
      <c r="D24" s="109">
        <v>7582500</v>
      </c>
      <c r="E24" s="90">
        <v>11</v>
      </c>
      <c r="F24" s="131">
        <f t="shared" si="1"/>
        <v>689318.1818181818</v>
      </c>
    </row>
    <row r="25" spans="1:6" ht="18.75" customHeight="1">
      <c r="A25" s="16">
        <v>15</v>
      </c>
      <c r="B25" s="17" t="s">
        <v>17</v>
      </c>
      <c r="C25" s="18"/>
      <c r="D25" s="109">
        <v>14459768.15</v>
      </c>
      <c r="E25" s="90">
        <v>11</v>
      </c>
      <c r="F25" s="131">
        <f t="shared" si="1"/>
        <v>1314524.3772727272</v>
      </c>
    </row>
    <row r="26" spans="1:6" ht="18.75" customHeight="1">
      <c r="A26" s="32">
        <v>16</v>
      </c>
      <c r="B26" s="26" t="s">
        <v>18</v>
      </c>
      <c r="C26" s="14"/>
      <c r="D26" s="115">
        <v>7176577</v>
      </c>
      <c r="E26" s="87">
        <v>8</v>
      </c>
      <c r="F26" s="131">
        <f t="shared" si="1"/>
        <v>897072.125</v>
      </c>
    </row>
    <row r="27" spans="1:6" s="3" customFormat="1" ht="18.75" customHeight="1">
      <c r="A27" s="27" t="s">
        <v>19</v>
      </c>
      <c r="B27" s="28"/>
      <c r="C27" s="33"/>
      <c r="D27" s="111">
        <v>33703423.15</v>
      </c>
      <c r="E27" s="88">
        <f>SUM(E23:E26)</f>
        <v>40</v>
      </c>
      <c r="F27" s="129">
        <f t="shared" si="1"/>
        <v>842585.57875</v>
      </c>
    </row>
    <row r="28" spans="1:6" ht="18.75" customHeight="1">
      <c r="A28" s="12">
        <v>17</v>
      </c>
      <c r="B28" s="13" t="s">
        <v>20</v>
      </c>
      <c r="C28" s="14"/>
      <c r="D28" s="117">
        <v>3436000</v>
      </c>
      <c r="E28" s="91">
        <v>8</v>
      </c>
      <c r="F28" s="132">
        <f t="shared" si="1"/>
        <v>429500</v>
      </c>
    </row>
    <row r="29" spans="1:6" ht="18.75" customHeight="1">
      <c r="A29" s="16">
        <v>18</v>
      </c>
      <c r="B29" s="17" t="s">
        <v>21</v>
      </c>
      <c r="C29" s="18"/>
      <c r="D29" s="109">
        <v>731500</v>
      </c>
      <c r="E29" s="90">
        <v>5</v>
      </c>
      <c r="F29" s="131">
        <f t="shared" si="1"/>
        <v>146300</v>
      </c>
    </row>
    <row r="30" spans="1:6" ht="18.75" customHeight="1">
      <c r="A30" s="16">
        <v>19</v>
      </c>
      <c r="B30" s="17" t="s">
        <v>22</v>
      </c>
      <c r="C30" s="18"/>
      <c r="D30" s="109">
        <v>816000</v>
      </c>
      <c r="E30" s="90">
        <v>10</v>
      </c>
      <c r="F30" s="131">
        <f aca="true" t="shared" si="2" ref="F30:F43">D30/E30</f>
        <v>81600</v>
      </c>
    </row>
    <row r="31" spans="1:6" ht="18.75" customHeight="1">
      <c r="A31" s="16">
        <v>20</v>
      </c>
      <c r="B31" s="17" t="s">
        <v>23</v>
      </c>
      <c r="C31" s="18"/>
      <c r="D31" s="109">
        <v>525000</v>
      </c>
      <c r="E31" s="90">
        <v>10</v>
      </c>
      <c r="F31" s="131">
        <f t="shared" si="2"/>
        <v>52500</v>
      </c>
    </row>
    <row r="32" spans="1:6" ht="18.75" customHeight="1">
      <c r="A32" s="19">
        <v>21</v>
      </c>
      <c r="B32" s="17" t="s">
        <v>24</v>
      </c>
      <c r="C32" s="18"/>
      <c r="D32" s="109">
        <f>D33+D34</f>
        <v>1493000</v>
      </c>
      <c r="E32" s="90">
        <f>SUM(E33:E34)</f>
        <v>17</v>
      </c>
      <c r="F32" s="131">
        <f t="shared" si="2"/>
        <v>87823.5294117647</v>
      </c>
    </row>
    <row r="33" spans="1:6" ht="18.75" customHeight="1">
      <c r="A33" s="12"/>
      <c r="B33" s="20" t="s">
        <v>46</v>
      </c>
      <c r="C33" s="34"/>
      <c r="D33" s="103">
        <v>1463000</v>
      </c>
      <c r="E33" s="21">
        <v>15</v>
      </c>
      <c r="F33" s="104">
        <f t="shared" si="2"/>
        <v>97533.33333333333</v>
      </c>
    </row>
    <row r="34" spans="1:6" ht="18.75" customHeight="1">
      <c r="A34" s="23"/>
      <c r="B34" s="20" t="s">
        <v>47</v>
      </c>
      <c r="C34" s="34"/>
      <c r="D34" s="103">
        <v>30000</v>
      </c>
      <c r="E34" s="21">
        <v>2</v>
      </c>
      <c r="F34" s="104">
        <f t="shared" si="2"/>
        <v>15000</v>
      </c>
    </row>
    <row r="35" spans="1:6" ht="18.75" customHeight="1">
      <c r="A35" s="16">
        <v>22</v>
      </c>
      <c r="B35" s="17" t="s">
        <v>25</v>
      </c>
      <c r="C35" s="18"/>
      <c r="D35" s="109">
        <v>3018000</v>
      </c>
      <c r="E35" s="90">
        <v>7</v>
      </c>
      <c r="F35" s="131">
        <f t="shared" si="2"/>
        <v>431142.85714285716</v>
      </c>
    </row>
    <row r="36" spans="1:6" ht="18.75" customHeight="1">
      <c r="A36" s="16">
        <v>23</v>
      </c>
      <c r="B36" s="17" t="s">
        <v>26</v>
      </c>
      <c r="C36" s="18"/>
      <c r="D36" s="109">
        <v>6028000</v>
      </c>
      <c r="E36" s="90">
        <v>10</v>
      </c>
      <c r="F36" s="131">
        <f t="shared" si="2"/>
        <v>602800</v>
      </c>
    </row>
    <row r="37" spans="1:6" ht="18.75" customHeight="1">
      <c r="A37" s="16">
        <v>24</v>
      </c>
      <c r="B37" s="17" t="s">
        <v>27</v>
      </c>
      <c r="C37" s="18"/>
      <c r="D37" s="109">
        <v>4006000</v>
      </c>
      <c r="E37" s="90">
        <v>7</v>
      </c>
      <c r="F37" s="131">
        <f t="shared" si="2"/>
        <v>572285.7142857143</v>
      </c>
    </row>
    <row r="38" spans="1:6" ht="18.75" customHeight="1">
      <c r="A38" s="16">
        <v>25</v>
      </c>
      <c r="B38" s="17" t="s">
        <v>28</v>
      </c>
      <c r="C38" s="18"/>
      <c r="D38" s="109">
        <v>5715000</v>
      </c>
      <c r="E38" s="90">
        <v>13</v>
      </c>
      <c r="F38" s="131">
        <f t="shared" si="2"/>
        <v>439615.3846153846</v>
      </c>
    </row>
    <row r="39" spans="1:6" ht="18.75" customHeight="1">
      <c r="A39" s="16">
        <v>26</v>
      </c>
      <c r="B39" s="17" t="s">
        <v>29</v>
      </c>
      <c r="C39" s="18"/>
      <c r="D39" s="109">
        <v>3693000</v>
      </c>
      <c r="E39" s="90">
        <v>11</v>
      </c>
      <c r="F39" s="131">
        <f t="shared" si="2"/>
        <v>335727.2727272727</v>
      </c>
    </row>
    <row r="40" spans="1:6" ht="18.75" customHeight="1">
      <c r="A40" s="16">
        <v>27</v>
      </c>
      <c r="B40" s="17" t="s">
        <v>30</v>
      </c>
      <c r="C40" s="18"/>
      <c r="D40" s="109">
        <v>489000</v>
      </c>
      <c r="E40" s="90">
        <v>6</v>
      </c>
      <c r="F40" s="131">
        <f t="shared" si="2"/>
        <v>81500</v>
      </c>
    </row>
    <row r="41" spans="1:6" ht="18.75" customHeight="1">
      <c r="A41" s="16">
        <v>28</v>
      </c>
      <c r="B41" s="17" t="s">
        <v>31</v>
      </c>
      <c r="C41" s="18"/>
      <c r="D41" s="109">
        <v>2150350</v>
      </c>
      <c r="E41" s="90">
        <v>9</v>
      </c>
      <c r="F41" s="131">
        <f t="shared" si="2"/>
        <v>238927.77777777778</v>
      </c>
    </row>
    <row r="42" spans="1:6" ht="18.75" customHeight="1">
      <c r="A42" s="16">
        <v>29</v>
      </c>
      <c r="B42" s="17" t="s">
        <v>32</v>
      </c>
      <c r="C42" s="18"/>
      <c r="D42" s="109">
        <v>462907</v>
      </c>
      <c r="E42" s="90">
        <v>7</v>
      </c>
      <c r="F42" s="131">
        <f t="shared" si="2"/>
        <v>66129.57142857143</v>
      </c>
    </row>
    <row r="43" spans="1:6" ht="18.75" customHeight="1">
      <c r="A43" s="25">
        <v>30</v>
      </c>
      <c r="B43" s="26" t="s">
        <v>33</v>
      </c>
      <c r="C43" s="35"/>
      <c r="D43" s="118">
        <v>3382500</v>
      </c>
      <c r="E43" s="92">
        <v>7</v>
      </c>
      <c r="F43" s="131">
        <f t="shared" si="2"/>
        <v>483214.28571428574</v>
      </c>
    </row>
    <row r="44" spans="1:6" s="3" customFormat="1" ht="18.75" customHeight="1">
      <c r="A44" s="27" t="s">
        <v>34</v>
      </c>
      <c r="B44" s="28"/>
      <c r="C44" s="33"/>
      <c r="D44" s="111">
        <f>D28+D29+D30+D31+D32+D35+D36+D37+D38+D39+D40+D41+D42+D43</f>
        <v>35946257</v>
      </c>
      <c r="E44" s="88">
        <f>E28+E29+E30+E31+E32+E35+E36+E37+E38+E39+E40+E41+E42+E43</f>
        <v>127</v>
      </c>
      <c r="F44" s="129">
        <f>D44/E44</f>
        <v>283041.3937007874</v>
      </c>
    </row>
    <row r="45" spans="1:6" ht="18.75" customHeight="1">
      <c r="A45" s="36">
        <v>31</v>
      </c>
      <c r="B45" s="14" t="s">
        <v>35</v>
      </c>
      <c r="C45" s="14"/>
      <c r="D45" s="119">
        <v>5059000</v>
      </c>
      <c r="E45" s="93">
        <v>4</v>
      </c>
      <c r="F45" s="133">
        <f>D45/E45</f>
        <v>1264750</v>
      </c>
    </row>
    <row r="46" spans="1:6" ht="18.75" customHeight="1">
      <c r="A46" s="16">
        <v>32</v>
      </c>
      <c r="B46" s="18" t="s">
        <v>36</v>
      </c>
      <c r="C46" s="34"/>
      <c r="D46" s="120">
        <v>0</v>
      </c>
      <c r="E46" s="90">
        <v>4</v>
      </c>
      <c r="F46" s="131">
        <f>D46/E46</f>
        <v>0</v>
      </c>
    </row>
    <row r="47" spans="1:6" ht="18.75" customHeight="1">
      <c r="A47" s="19">
        <v>33</v>
      </c>
      <c r="B47" s="18" t="s">
        <v>55</v>
      </c>
      <c r="C47" s="34"/>
      <c r="D47" s="119">
        <f>SUM(D48:D51)</f>
        <v>417760</v>
      </c>
      <c r="E47" s="90">
        <f>SUM(E48:E51)</f>
        <v>9</v>
      </c>
      <c r="F47" s="131">
        <f aca="true" t="shared" si="3" ref="F47:F54">D47/E47</f>
        <v>46417.77777777778</v>
      </c>
    </row>
    <row r="48" spans="1:6" ht="18.75" customHeight="1">
      <c r="A48" s="12"/>
      <c r="B48" s="17" t="s">
        <v>54</v>
      </c>
      <c r="C48" s="34"/>
      <c r="D48" s="103">
        <v>0</v>
      </c>
      <c r="E48" s="21">
        <v>2</v>
      </c>
      <c r="F48" s="104">
        <f t="shared" si="3"/>
        <v>0</v>
      </c>
    </row>
    <row r="49" spans="1:6" ht="18.75" customHeight="1">
      <c r="A49" s="12"/>
      <c r="B49" s="17" t="s">
        <v>48</v>
      </c>
      <c r="C49" s="34"/>
      <c r="D49" s="103">
        <v>317760</v>
      </c>
      <c r="E49" s="21">
        <v>3</v>
      </c>
      <c r="F49" s="104">
        <f t="shared" si="3"/>
        <v>105920</v>
      </c>
    </row>
    <row r="50" spans="1:6" ht="18.75" customHeight="1">
      <c r="A50" s="12"/>
      <c r="B50" s="18" t="s">
        <v>49</v>
      </c>
      <c r="C50" s="34"/>
      <c r="D50" s="103">
        <v>100000</v>
      </c>
      <c r="E50" s="21">
        <v>3</v>
      </c>
      <c r="F50" s="104">
        <f t="shared" si="3"/>
        <v>33333.333333333336</v>
      </c>
    </row>
    <row r="51" spans="1:6" ht="18.75" customHeight="1">
      <c r="A51" s="12"/>
      <c r="B51" s="14" t="s">
        <v>50</v>
      </c>
      <c r="C51" s="64"/>
      <c r="D51" s="103">
        <v>0</v>
      </c>
      <c r="E51" s="37">
        <v>1</v>
      </c>
      <c r="F51" s="104">
        <f t="shared" si="3"/>
        <v>0</v>
      </c>
    </row>
    <row r="52" spans="1:6" ht="18.75" customHeight="1">
      <c r="A52" s="16">
        <v>34</v>
      </c>
      <c r="B52" s="18" t="s">
        <v>64</v>
      </c>
      <c r="C52" s="34"/>
      <c r="D52" s="120">
        <v>100000</v>
      </c>
      <c r="E52" s="94">
        <v>2</v>
      </c>
      <c r="F52" s="131">
        <f t="shared" si="3"/>
        <v>50000</v>
      </c>
    </row>
    <row r="53" spans="1:6" ht="18.75" customHeight="1">
      <c r="A53" s="16">
        <v>35</v>
      </c>
      <c r="B53" s="18" t="s">
        <v>76</v>
      </c>
      <c r="C53" s="34"/>
      <c r="D53" s="120">
        <v>0</v>
      </c>
      <c r="E53" s="94">
        <v>0</v>
      </c>
      <c r="F53" s="131">
        <v>0</v>
      </c>
    </row>
    <row r="54" spans="1:6" ht="18.75" customHeight="1">
      <c r="A54" s="79">
        <v>36</v>
      </c>
      <c r="B54" s="105" t="s">
        <v>77</v>
      </c>
      <c r="C54" s="106"/>
      <c r="D54" s="121">
        <v>0</v>
      </c>
      <c r="E54" s="107">
        <v>3</v>
      </c>
      <c r="F54" s="134">
        <f t="shared" si="3"/>
        <v>0</v>
      </c>
    </row>
    <row r="55" spans="1:6" ht="18.75" customHeight="1">
      <c r="A55" s="142" t="s">
        <v>37</v>
      </c>
      <c r="B55" s="143"/>
      <c r="C55" s="144"/>
      <c r="D55" s="111">
        <f>D45+D47+D52</f>
        <v>5576760</v>
      </c>
      <c r="E55" s="88">
        <f>E45+E46+E47+E52+E53+E54</f>
        <v>22</v>
      </c>
      <c r="F55" s="129">
        <f aca="true" t="shared" si="4" ref="F55:F63">D55/E55</f>
        <v>253489.0909090909</v>
      </c>
    </row>
    <row r="56" spans="1:6" ht="18.75" customHeight="1">
      <c r="A56" s="23">
        <v>37</v>
      </c>
      <c r="B56" s="18" t="s">
        <v>65</v>
      </c>
      <c r="C56" s="76"/>
      <c r="D56" s="120">
        <v>0</v>
      </c>
      <c r="E56" s="95">
        <v>4</v>
      </c>
      <c r="F56" s="131">
        <f t="shared" si="4"/>
        <v>0</v>
      </c>
    </row>
    <row r="57" spans="1:6" ht="18.75" customHeight="1">
      <c r="A57" s="23">
        <v>38</v>
      </c>
      <c r="B57" s="18" t="s">
        <v>66</v>
      </c>
      <c r="C57" s="77"/>
      <c r="D57" s="120">
        <v>0</v>
      </c>
      <c r="E57" s="96">
        <v>3</v>
      </c>
      <c r="F57" s="131">
        <f t="shared" si="4"/>
        <v>0</v>
      </c>
    </row>
    <row r="58" spans="1:6" ht="18.75" customHeight="1">
      <c r="A58" s="23">
        <v>39</v>
      </c>
      <c r="B58" s="75" t="s">
        <v>61</v>
      </c>
      <c r="C58" s="78"/>
      <c r="D58" s="122">
        <v>100000</v>
      </c>
      <c r="E58" s="97">
        <v>7</v>
      </c>
      <c r="F58" s="131">
        <f t="shared" si="4"/>
        <v>14285.714285714286</v>
      </c>
    </row>
    <row r="59" spans="1:6" ht="18.75" customHeight="1">
      <c r="A59" s="23">
        <v>40</v>
      </c>
      <c r="B59" s="18" t="s">
        <v>67</v>
      </c>
      <c r="C59" s="77"/>
      <c r="D59" s="120">
        <v>0</v>
      </c>
      <c r="E59" s="97">
        <v>3</v>
      </c>
      <c r="F59" s="131">
        <f t="shared" si="4"/>
        <v>0</v>
      </c>
    </row>
    <row r="60" spans="1:6" ht="18.75" customHeight="1">
      <c r="A60" s="23">
        <v>41</v>
      </c>
      <c r="B60" s="18" t="s">
        <v>68</v>
      </c>
      <c r="C60" s="77"/>
      <c r="D60" s="120">
        <v>0</v>
      </c>
      <c r="E60" s="96">
        <v>3</v>
      </c>
      <c r="F60" s="131">
        <f t="shared" si="4"/>
        <v>0</v>
      </c>
    </row>
    <row r="61" spans="1:6" ht="18.75" customHeight="1">
      <c r="A61" s="23">
        <v>42</v>
      </c>
      <c r="B61" s="38" t="s">
        <v>62</v>
      </c>
      <c r="C61" s="38"/>
      <c r="D61" s="115">
        <v>380000</v>
      </c>
      <c r="E61" s="90">
        <v>4</v>
      </c>
      <c r="F61" s="131">
        <f t="shared" si="4"/>
        <v>95000</v>
      </c>
    </row>
    <row r="62" spans="1:6" s="3" customFormat="1" ht="18.75" customHeight="1">
      <c r="A62" s="27" t="s">
        <v>51</v>
      </c>
      <c r="B62" s="28"/>
      <c r="C62" s="33"/>
      <c r="D62" s="111">
        <f>SUM(D58:D61)</f>
        <v>480000</v>
      </c>
      <c r="E62" s="88">
        <f>SUM(E56:E61)</f>
        <v>24</v>
      </c>
      <c r="F62" s="129">
        <f t="shared" si="4"/>
        <v>20000</v>
      </c>
    </row>
    <row r="63" spans="1:6" s="3" customFormat="1" ht="18.75" customHeight="1" thickBot="1">
      <c r="A63" s="39" t="s">
        <v>1</v>
      </c>
      <c r="B63" s="40"/>
      <c r="C63" s="41"/>
      <c r="D63" s="123">
        <f>D17+D22+D27+D44+D55+D62</f>
        <v>110411736.65</v>
      </c>
      <c r="E63" s="98">
        <f>E62+E55+E44+E27+E22+E17</f>
        <v>331</v>
      </c>
      <c r="F63" s="135">
        <f t="shared" si="4"/>
        <v>333570.20135951665</v>
      </c>
    </row>
    <row r="64" spans="4:5" s="3" customFormat="1" ht="4.5" customHeight="1" thickTop="1">
      <c r="D64" s="42"/>
      <c r="E64" s="42" t="s">
        <v>38</v>
      </c>
    </row>
    <row r="65" spans="1:6" ht="18">
      <c r="A65" s="43" t="s">
        <v>39</v>
      </c>
      <c r="B65" s="44" t="s">
        <v>53</v>
      </c>
      <c r="C65" s="45"/>
      <c r="D65" s="46"/>
      <c r="E65" s="47"/>
      <c r="F65" s="47"/>
    </row>
    <row r="66" spans="1:16" s="58" customFormat="1" ht="22.5" customHeight="1">
      <c r="A66" s="48"/>
      <c r="B66" s="49" t="s">
        <v>58</v>
      </c>
      <c r="C66" s="49"/>
      <c r="D66" s="50"/>
      <c r="E66" s="51"/>
      <c r="F66" s="52"/>
      <c r="G66" s="53"/>
      <c r="H66" s="54"/>
      <c r="I66" s="55"/>
      <c r="J66" s="53"/>
      <c r="K66" s="53"/>
      <c r="L66" s="53"/>
      <c r="M66" s="56"/>
      <c r="N66" s="57"/>
      <c r="O66" s="57"/>
      <c r="P66" s="53"/>
    </row>
    <row r="67" spans="1:16" s="58" customFormat="1" ht="36" customHeight="1">
      <c r="A67" s="48"/>
      <c r="B67" s="49"/>
      <c r="C67" s="49"/>
      <c r="D67" s="50"/>
      <c r="E67" s="51"/>
      <c r="F67" s="52"/>
      <c r="G67" s="53"/>
      <c r="H67" s="54"/>
      <c r="I67" s="55"/>
      <c r="J67" s="53"/>
      <c r="K67" s="53"/>
      <c r="L67" s="53"/>
      <c r="M67" s="56"/>
      <c r="N67" s="57"/>
      <c r="O67" s="57"/>
      <c r="P67" s="53"/>
    </row>
    <row r="68" spans="1:9" s="73" customFormat="1" ht="21.75" customHeight="1">
      <c r="A68" s="65" t="s">
        <v>69</v>
      </c>
      <c r="B68" s="66"/>
      <c r="C68" s="67"/>
      <c r="D68" s="68"/>
      <c r="E68" s="69" t="s">
        <v>70</v>
      </c>
      <c r="F68" s="70"/>
      <c r="G68" s="69"/>
      <c r="H68" s="71"/>
      <c r="I68" s="72"/>
    </row>
    <row r="69" spans="1:9" s="73" customFormat="1" ht="21.75" customHeight="1">
      <c r="A69" s="65" t="s">
        <v>71</v>
      </c>
      <c r="B69" s="66"/>
      <c r="C69" s="74"/>
      <c r="D69" s="68" t="s">
        <v>74</v>
      </c>
      <c r="E69" s="69" t="s">
        <v>72</v>
      </c>
      <c r="F69" s="70"/>
      <c r="G69" s="69"/>
      <c r="H69" s="72"/>
      <c r="I69" s="72"/>
    </row>
    <row r="70" spans="1:9" s="73" customFormat="1" ht="21.75" customHeight="1">
      <c r="A70" s="65" t="s">
        <v>73</v>
      </c>
      <c r="B70" s="66"/>
      <c r="C70" s="74"/>
      <c r="E70" s="68" t="s">
        <v>75</v>
      </c>
      <c r="F70" s="70"/>
      <c r="G70" s="69"/>
      <c r="H70" s="74"/>
      <c r="I70" s="70"/>
    </row>
    <row r="71" spans="1:10" s="61" customFormat="1" ht="24" customHeight="1">
      <c r="A71" s="59"/>
      <c r="B71" s="59"/>
      <c r="C71" s="59"/>
      <c r="D71" s="2"/>
      <c r="G71" s="60"/>
      <c r="H71" s="60"/>
      <c r="I71" s="60"/>
      <c r="J71" s="60"/>
    </row>
  </sheetData>
  <sheetProtection/>
  <mergeCells count="3">
    <mergeCell ref="A3:A4"/>
    <mergeCell ref="B3:C4"/>
    <mergeCell ref="A55:C55"/>
  </mergeCells>
  <printOptions horizontalCentered="1"/>
  <pageMargins left="0.45" right="0.35433070866141736" top="0.88" bottom="0.68" header="0.31496062992125984" footer="0.2362204724409449"/>
  <pageSetup horizontalDpi="1200" verticalDpi="1200" orientation="portrait" paperSize="9" scale="90" r:id="rId1"/>
  <headerFooter alignWithMargins="0">
    <oddHeader>&amp;R&amp;"TH SarabunPSK,Bold"&amp;15สบวพ. 4.3.2</oddHeader>
    <oddFooter>&amp;L&amp;"Cordia New,Regular"&amp;10&amp;Z&amp;F\&amp;A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All Users</cp:lastModifiedBy>
  <cp:lastPrinted>2012-07-03T08:36:52Z</cp:lastPrinted>
  <dcterms:created xsi:type="dcterms:W3CDTF">2008-05-25T05:12:33Z</dcterms:created>
  <dcterms:modified xsi:type="dcterms:W3CDTF">2012-07-03T08:36:55Z</dcterms:modified>
  <cp:category/>
  <cp:version/>
  <cp:contentType/>
  <cp:contentStatus/>
</cp:coreProperties>
</file>