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230" tabRatio="291" activeTab="0"/>
  </bookViews>
  <sheets>
    <sheet name="ตาราง1.1" sheetId="1" r:id="rId1"/>
  </sheets>
  <definedNames>
    <definedName name="_xlnm.Print_Titles" localSheetId="0">'ตาราง1.1'!$A:$Q,'ตาราง1.1'!$3:$5</definedName>
  </definedNames>
  <calcPr fullCalcOnLoad="1"/>
</workbook>
</file>

<file path=xl/sharedStrings.xml><?xml version="1.0" encoding="utf-8"?>
<sst xmlns="http://schemas.openxmlformats.org/spreadsheetml/2006/main" count="78" uniqueCount="78">
  <si>
    <t>เทคโนโลยีการผลิตพืช</t>
  </si>
  <si>
    <t>เทคโนโลยีการผลิตสัตว์</t>
  </si>
  <si>
    <t>เทคโนโลยีอาหาร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</si>
  <si>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</si>
  <si>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</si>
  <si>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</si>
  <si>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</si>
  <si>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</si>
  <si>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</si>
  <si>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</si>
  <si>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</si>
  <si>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</si>
  <si>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</si>
  <si>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</si>
  <si>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</si>
  <si>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</si>
  <si>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</si>
  <si>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อนามัยสิ่งแวดล้อม</t>
  </si>
  <si>
    <t>อาชีวอนามัยและความปลอดภัย</t>
  </si>
  <si>
    <t>เทคโนโลยีสารสนเทศ</t>
  </si>
  <si>
    <t>- สารสนเทศศึกษา</t>
  </si>
  <si>
    <t>- ระบบสารสนเทศเพื่อการจัดการ</t>
  </si>
  <si>
    <t>- นิเทศศาสตร์</t>
  </si>
  <si>
    <t>เทคโนโลยีการจัดการ</t>
  </si>
  <si>
    <t xml:space="preserve"> - การจัดการตลาด</t>
  </si>
  <si>
    <t xml:space="preserve"> - การจัดการผู้ประกอบการ</t>
  </si>
  <si>
    <t xml:space="preserve"> - การจัดการโลจิสติกส์</t>
  </si>
  <si>
    <t>- วิศวกรรมเครื่องกล</t>
  </si>
  <si>
    <t>- วิศวกรรมการผลิต</t>
  </si>
  <si>
    <t>- แมคคาทรอนิกส์</t>
  </si>
  <si>
    <t>- วิศวกรรมยานยนต์</t>
  </si>
  <si>
    <t>ภาพรวมมหาวิทยาลัย</t>
  </si>
  <si>
    <t>วิทยาศาสตร์การกีฬา</t>
  </si>
  <si>
    <t>สาขาวิชา/หลักสูตร/สำนักวิชา</t>
  </si>
  <si>
    <t>ที่ได้งานทำและ
ศึกษาต่อ
(B)</t>
  </si>
  <si>
    <t>ยังไม่ได้ทำงาน / อยู่ระหว่างรองาน
(D)</t>
  </si>
  <si>
    <t>จำนวน
(M)</t>
  </si>
  <si>
    <t>ร้อยละ
(M/N*100)</t>
  </si>
  <si>
    <t>จำนวน
(A)</t>
  </si>
  <si>
    <t>ร้อยละ
(A/M*100)</t>
  </si>
  <si>
    <t>จำนวน
(B)</t>
  </si>
  <si>
    <t>ร้อยละ
(B/M*100)</t>
  </si>
  <si>
    <t>จำนวน
( C )</t>
  </si>
  <si>
    <t>ร้อยละ
(C/M*100)</t>
  </si>
  <si>
    <t>จำนวน
(D)</t>
  </si>
  <si>
    <t>จำนวน
L=M-C</t>
  </si>
  <si>
    <t>ร้อยละ
(D/M*100)</t>
  </si>
  <si>
    <t>ร้อยละ
(L/M*100)</t>
  </si>
  <si>
    <t>จำนวน
E=A+B</t>
  </si>
  <si>
    <t>ร้อยละ
(E/L*100)</t>
  </si>
  <si>
    <t>บัณฑิตที่ได้งานทำทั้งหมด (ตามสูตรการคำนวณของ สกอ.)
E=A+B</t>
  </si>
  <si>
    <t>2. นับเฉพาะผู้ที่ตอบแบบสอบถามในเรื่องนั้นๆ เท่านั้น</t>
  </si>
  <si>
    <t>สูตรการคำนวณ</t>
  </si>
  <si>
    <t>ร้อยละของบัณฑิตระดับปริญญาตรีที่ได้งานทำและประกอบอาชีพอิสระ ภายใน 1 ปี</t>
  </si>
  <si>
    <t>=</t>
  </si>
  <si>
    <t>จำนวนบัณฑิตระดับ ป.ตรี ที่ไม่มีงานทำประจำก่อนเข้าศึกษาและได้งานทำและประกอบอาชีพอิสระหลังสำเร็จการศึกษา X 100</t>
  </si>
  <si>
    <t>จำนวนบัณฑิตระดับ ป.ตรี ที่ไม่มีงานทำประจำก่อนเข้าศึกษา - จำนวณบัณฑิตระดับ ป.ตรี ที่ศึกษาต่อระดับบัณฑิตศึกษา และลาอุปสมบทและเกณฑ์ทหาร</t>
  </si>
  <si>
    <r>
      <t>หมายเหตุ</t>
    </r>
    <r>
      <rPr>
        <sz val="15"/>
        <rFont val="TH SarabunPSK"/>
        <family val="2"/>
      </rPr>
      <t xml:space="preserve">: </t>
    </r>
  </si>
  <si>
    <t>เงินเดือน
เฉลี่ย</t>
  </si>
  <si>
    <t>จำนวน
บัณฑิต
ปีการศึกษา
2553
(N)</t>
  </si>
  <si>
    <t>- วิศวกรรมอากาศยาน</t>
  </si>
  <si>
    <t xml:space="preserve">1. ไม่นับบัณฑิตที่มีงานทำก่อนเข้าศึกษาหรือมีกิจการของตนเองที่มีรายได้ประจำอยู่แล้ว การเกณฑ์ทหาร อุปสมบท และผู้ที่ศึกษาต่อในระดับบัณฑิตศึกษา </t>
  </si>
  <si>
    <t>คะแนนอิงเกณฑ์การประเมิน</t>
  </si>
  <si>
    <t xml:space="preserve">               </t>
  </si>
  <si>
    <t>ข้อมูล ณ วันที่ 30 เมษายน 2555</t>
  </si>
  <si>
    <t>รวมสำนักวิชาวิทยาศาสตร์</t>
  </si>
  <si>
    <t>รวมสำนักวิชาเทคโนโลยีสังคม</t>
  </si>
  <si>
    <t>รวมสำนักวิชาเทคโนโลยีการเกษตร</t>
  </si>
  <si>
    <t>รวมสำนักวิชาแพทยศาสตร์ 
(กลุ่มสาขาวิชาสาธารณสุขศาสตร์)</t>
  </si>
  <si>
    <t>รวมสำนักวิชาวิศวกรรมศาสตร์</t>
  </si>
  <si>
    <t xml:space="preserve">                 งานวิจัยสถาบันและสารสนเทศ ส่วนแผนงาน </t>
  </si>
  <si>
    <r>
      <rPr>
        <b/>
        <sz val="15"/>
        <rFont val="TH SarabunPSK"/>
        <family val="2"/>
      </rPr>
      <t xml:space="preserve">แหล่งที่มา </t>
    </r>
    <r>
      <rPr>
        <sz val="15"/>
        <rFont val="TH SarabunPSK"/>
        <family val="2"/>
      </rPr>
      <t>:  ผลการสำรวจข้อมูลภาวะการมีงานทำของผู้สำเร็จการศึกษา รุ่นปีการศึกษา 2553 ผ่านระบบออนไลน์ ระหว่างวันที่ 17 สิงหาคม 2554 ถึงวันที่ 15 กุมภาพันธ์ 2555 (9 เดือน)</t>
    </r>
  </si>
  <si>
    <t>บัณฑิตที่ตอบแบบ
สำรวจ (ไม่นับที่ศึกษาต่อ 
เกณฑ์ทหารและอุปสมบท) L=M-C</t>
  </si>
  <si>
    <t>บัณฑิตตอบ
แบบสำรวจ
(M)</t>
  </si>
  <si>
    <t>ที่ได้งานทำ
(A)</t>
  </si>
  <si>
    <t>ศึกษาต่อ
( C )</t>
  </si>
  <si>
    <r>
      <rPr>
        <b/>
        <u val="double"/>
        <sz val="15"/>
        <rFont val="TH SarabunPSK"/>
        <family val="2"/>
      </rPr>
      <t>ตารางที่ สมศ. ที่ 1.1</t>
    </r>
    <r>
      <rPr>
        <b/>
        <sz val="15"/>
        <rFont val="TH SarabunPSK"/>
        <family val="2"/>
      </rPr>
      <t xml:space="preserve">  : ร้อยละของบัณฑิตระดับปริญญาตรีที่ได้งานทำและประกอบอาชีพอิสระ ภายใน 1 ปี (บัณฑิต รุ่นปีการศึกษา 2553)</t>
    </r>
  </si>
  <si>
    <t>บัณฑิต  รุ่นปีการศึกษา 2553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</si>
</sst>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;;\-"/>
    <numFmt numFmtId="192" formatCode="0;;\-"/>
    <numFmt numFmtId="193" formatCode="0.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;\-"/>
    <numFmt numFmtId="199" formatCode="#,##0.00;;\-"/>
    <numFmt numFmtId="200" formatCode="_-* #,##0.000_-;\-* #,##0.000_-;_-* &quot;-&quot;??_-;_-@_-"/>
    <numFmt numFmtId="201" formatCode="_-* #,##0.0_-;\-* #,##0.0_-;_-* &quot;-&quot;??_-;_-@_-"/>
    <numFmt numFmtId="202" formatCode="_-* #,##0_-;\-* #,##0_-;_-* &quot;-&quot;??_-;_-@_-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55">
    <font>
      <sz val="16"/>
      <name val="Angsana New"/>
      <family val="0"/>
    </font>
    <font>
      <sz val="12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sz val="11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9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5"/>
      <name val="Angsana New"/>
      <family val="1"/>
    </font>
    <font>
      <sz val="15"/>
      <name val="TH SarabunPSK"/>
      <family val="2"/>
    </font>
    <font>
      <b/>
      <sz val="15"/>
      <name val="TH SarabunPSK"/>
      <family val="2"/>
    </font>
    <font>
      <b/>
      <sz val="15"/>
      <name val="Angsana New"/>
      <family val="1"/>
    </font>
    <font>
      <u val="single"/>
      <sz val="15"/>
      <name val="TH SarabunPSK"/>
      <family val="2"/>
    </font>
    <font>
      <b/>
      <sz val="16"/>
      <name val="TH SarabunPSK"/>
      <family val="2"/>
    </font>
    <font>
      <b/>
      <u val="double"/>
      <sz val="15"/>
      <name val="TH SarabunPSK"/>
      <family val="2"/>
    </font>
    <font>
      <b/>
      <sz val="14"/>
      <name val="Angsana New"/>
      <family val="1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33"/>
      </bottom>
    </border>
    <border>
      <left>
        <color indexed="63"/>
      </left>
      <right style="thin"/>
      <top>
        <color indexed="63"/>
      </top>
      <bottom style="hair">
        <color indexed="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33"/>
      </right>
      <top>
        <color indexed="63"/>
      </top>
      <bottom style="double"/>
    </border>
    <border>
      <left>
        <color indexed="63"/>
      </left>
      <right style="hair">
        <color indexed="33"/>
      </right>
      <top>
        <color indexed="63"/>
      </top>
      <bottom style="hair">
        <color indexed="33"/>
      </bottom>
    </border>
    <border>
      <left>
        <color indexed="63"/>
      </left>
      <right style="hair">
        <color indexed="33"/>
      </right>
      <top style="thin"/>
      <bottom style="thin"/>
    </border>
    <border>
      <left>
        <color indexed="63"/>
      </left>
      <right style="hair">
        <color indexed="33"/>
      </right>
      <top>
        <color indexed="63"/>
      </top>
      <bottom style="thin"/>
    </border>
    <border>
      <left style="thin"/>
      <right style="hair">
        <color indexed="3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tted">
        <color theme="1"/>
      </left>
      <right style="thin"/>
      <top>
        <color indexed="63"/>
      </top>
      <bottom style="hair">
        <color indexed="33"/>
      </bottom>
    </border>
    <border>
      <left style="dotted">
        <color theme="1"/>
      </left>
      <right style="thin"/>
      <top style="thin"/>
      <bottom style="thin"/>
    </border>
    <border>
      <left style="dotted">
        <color theme="1"/>
      </left>
      <right style="thin"/>
      <top>
        <color indexed="63"/>
      </top>
      <bottom style="thin"/>
    </border>
    <border>
      <left style="dotted">
        <color theme="1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>
        <color theme="1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tted">
        <color theme="1"/>
      </left>
      <right style="thin"/>
      <top style="thin"/>
      <bottom>
        <color indexed="63"/>
      </bottom>
    </border>
    <border>
      <left style="dotted">
        <color theme="1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tted">
        <color theme="1"/>
      </left>
      <right style="thin"/>
      <top style="thin"/>
      <bottom style="thin">
        <color theme="1" tint="0.49998000264167786"/>
      </bottom>
    </border>
    <border>
      <left style="thin"/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>
        <color theme="1" tint="0.49998000264167786"/>
      </bottom>
    </border>
    <border>
      <left style="thin"/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3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hair">
        <color indexed="14"/>
      </right>
      <top style="thin">
        <color theme="1" tint="0.49998000264167786"/>
      </top>
      <bottom style="thin">
        <color theme="1" tint="0.49998000264167786"/>
      </bottom>
    </border>
    <border>
      <left style="dotted">
        <color theme="1"/>
      </left>
      <right style="thin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hair">
        <color indexed="3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 style="thin">
        <color theme="1" tint="0.49998000264167786"/>
      </top>
      <bottom>
        <color indexed="63"/>
      </bottom>
    </border>
    <border>
      <left>
        <color indexed="63"/>
      </left>
      <right style="hair">
        <color indexed="33"/>
      </right>
      <top style="thin">
        <color theme="1" tint="0.49998000264167786"/>
      </top>
      <bottom>
        <color indexed="63"/>
      </bottom>
    </border>
    <border>
      <left style="dotted">
        <color theme="1"/>
      </left>
      <right style="thin"/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 tint="0.49998000264167786"/>
      </bottom>
    </border>
    <border>
      <left>
        <color indexed="63"/>
      </left>
      <right style="hair">
        <color indexed="14"/>
      </right>
      <top>
        <color indexed="63"/>
      </top>
      <bottom style="thin">
        <color theme="1" tint="0.49998000264167786"/>
      </bottom>
    </border>
    <border>
      <left style="dotted">
        <color theme="1"/>
      </left>
      <right style="thin"/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theme="1" tint="0.49998000264167786"/>
      </bottom>
    </border>
    <border>
      <left>
        <color indexed="63"/>
      </left>
      <right style="hair">
        <color indexed="14"/>
      </right>
      <top style="thin"/>
      <bottom style="thin">
        <color theme="1" tint="0.49998000264167786"/>
      </bottom>
    </border>
    <border>
      <left>
        <color indexed="63"/>
      </left>
      <right style="hair">
        <color indexed="3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>
        <color indexed="33"/>
      </right>
      <top>
        <color indexed="63"/>
      </top>
      <bottom style="double"/>
    </border>
    <border>
      <left style="hair">
        <color indexed="33"/>
      </left>
      <right style="thin"/>
      <top>
        <color indexed="63"/>
      </top>
      <bottom style="double"/>
    </border>
    <border>
      <left style="thin"/>
      <right style="hair">
        <color indexed="33"/>
      </right>
      <top style="double"/>
      <bottom style="hair">
        <color indexed="33"/>
      </bottom>
    </border>
    <border>
      <left style="hair">
        <color indexed="33"/>
      </left>
      <right style="thin"/>
      <top style="double"/>
      <bottom style="hair">
        <color indexed="33"/>
      </bottom>
    </border>
    <border>
      <left style="thin"/>
      <right style="hair">
        <color indexed="33"/>
      </right>
      <top style="hair">
        <color indexed="33"/>
      </top>
      <bottom style="hair">
        <color indexed="33"/>
      </bottom>
    </border>
    <border>
      <left style="hair">
        <color indexed="33"/>
      </left>
      <right style="thin"/>
      <top style="hair">
        <color indexed="33"/>
      </top>
      <bottom style="hair">
        <color indexed="33"/>
      </bottom>
    </border>
    <border>
      <left style="thin"/>
      <right style="hair">
        <color indexed="33"/>
      </right>
      <top style="hair">
        <color indexed="33"/>
      </top>
      <bottom style="thin"/>
    </border>
    <border>
      <left style="hair">
        <color indexed="33"/>
      </left>
      <right style="thin"/>
      <top style="hair">
        <color indexed="3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91" fontId="1" fillId="0" borderId="0" xfId="0" applyNumberFormat="1" applyFont="1" applyAlignment="1">
      <alignment vertical="center"/>
    </xf>
    <xf numFmtId="192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3" fontId="1" fillId="0" borderId="0" xfId="0" applyNumberFormat="1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9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193" fontId="12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92" fontId="12" fillId="0" borderId="0" xfId="0" applyNumberFormat="1" applyFont="1" applyAlignment="1">
      <alignment vertical="center"/>
    </xf>
    <xf numFmtId="191" fontId="12" fillId="0" borderId="0" xfId="0" applyNumberFormat="1" applyFont="1" applyAlignment="1">
      <alignment vertical="center"/>
    </xf>
    <xf numFmtId="193" fontId="13" fillId="0" borderId="10" xfId="57" applyNumberFormat="1" applyFont="1" applyFill="1" applyBorder="1" applyAlignment="1">
      <alignment horizontal="left" vertical="center"/>
      <protection/>
    </xf>
    <xf numFmtId="193" fontId="13" fillId="0" borderId="11" xfId="57" applyNumberFormat="1" applyFont="1" applyFill="1" applyBorder="1" applyAlignment="1">
      <alignment horizontal="left" vertical="center"/>
      <protection/>
    </xf>
    <xf numFmtId="49" fontId="13" fillId="0" borderId="12" xfId="57" applyNumberFormat="1" applyFont="1" applyFill="1" applyBorder="1" applyAlignment="1">
      <alignment horizontal="left" vertical="center"/>
      <protection/>
    </xf>
    <xf numFmtId="193" fontId="13" fillId="0" borderId="13" xfId="57" applyNumberFormat="1" applyFont="1" applyFill="1" applyBorder="1" applyAlignment="1">
      <alignment horizontal="left" vertical="center"/>
      <protection/>
    </xf>
    <xf numFmtId="0" fontId="13" fillId="0" borderId="14" xfId="57" applyFont="1" applyFill="1" applyBorder="1" applyAlignment="1">
      <alignment horizontal="left" vertical="center"/>
      <protection/>
    </xf>
    <xf numFmtId="0" fontId="15" fillId="0" borderId="0" xfId="57" applyFont="1" applyFill="1" applyBorder="1" applyAlignment="1">
      <alignment horizontal="center" vertical="center" shrinkToFit="1"/>
      <protection/>
    </xf>
    <xf numFmtId="0" fontId="15" fillId="0" borderId="0" xfId="0" applyFont="1" applyBorder="1" applyAlignment="1">
      <alignment horizontal="center" vertical="center" shrinkToFit="1"/>
    </xf>
    <xf numFmtId="3" fontId="15" fillId="0" borderId="0" xfId="0" applyNumberFormat="1" applyFont="1" applyBorder="1" applyAlignment="1">
      <alignment horizontal="center" vertical="center"/>
    </xf>
    <xf numFmtId="191" fontId="15" fillId="0" borderId="0" xfId="0" applyNumberFormat="1" applyFont="1" applyBorder="1" applyAlignment="1">
      <alignment horizontal="center" vertical="center"/>
    </xf>
    <xf numFmtId="192" fontId="15" fillId="0" borderId="0" xfId="0" applyNumberFormat="1" applyFont="1" applyBorder="1" applyAlignment="1">
      <alignment horizontal="center" vertical="center"/>
    </xf>
    <xf numFmtId="193" fontId="16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92" fontId="13" fillId="0" borderId="0" xfId="0" applyNumberFormat="1" applyFont="1" applyAlignment="1">
      <alignment vertical="center"/>
    </xf>
    <xf numFmtId="191" fontId="13" fillId="0" borderId="0" xfId="0" applyNumberFormat="1" applyFont="1" applyAlignment="1">
      <alignment vertical="center"/>
    </xf>
    <xf numFmtId="193" fontId="1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center"/>
    </xf>
    <xf numFmtId="193" fontId="13" fillId="0" borderId="0" xfId="0" applyNumberFormat="1" applyFont="1" applyBorder="1" applyAlignment="1" quotePrefix="1">
      <alignment horizontal="left" vertical="center"/>
    </xf>
    <xf numFmtId="0" fontId="13" fillId="0" borderId="15" xfId="0" applyFont="1" applyBorder="1" applyAlignment="1">
      <alignment vertical="center"/>
    </xf>
    <xf numFmtId="192" fontId="13" fillId="0" borderId="15" xfId="0" applyNumberFormat="1" applyFont="1" applyBorder="1" applyAlignment="1">
      <alignment vertical="center"/>
    </xf>
    <xf numFmtId="191" fontId="13" fillId="0" borderId="1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91" fontId="11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3" fontId="12" fillId="0" borderId="0" xfId="0" applyNumberFormat="1" applyFont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3" fontId="17" fillId="0" borderId="19" xfId="0" applyNumberFormat="1" applyFont="1" applyBorder="1" applyAlignment="1">
      <alignment horizontal="center" vertical="center"/>
    </xf>
    <xf numFmtId="3" fontId="17" fillId="0" borderId="21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92" fontId="11" fillId="0" borderId="13" xfId="0" applyNumberFormat="1" applyFont="1" applyFill="1" applyBorder="1" applyAlignment="1">
      <alignment horizontal="center" vertical="center"/>
    </xf>
    <xf numFmtId="192" fontId="17" fillId="0" borderId="22" xfId="0" applyNumberFormat="1" applyFont="1" applyFill="1" applyBorder="1" applyAlignment="1">
      <alignment horizontal="center" vertical="center"/>
    </xf>
    <xf numFmtId="192" fontId="11" fillId="0" borderId="11" xfId="0" applyNumberFormat="1" applyFont="1" applyFill="1" applyBorder="1" applyAlignment="1">
      <alignment horizontal="right" vertical="center"/>
    </xf>
    <xf numFmtId="192" fontId="17" fillId="0" borderId="22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191" fontId="11" fillId="0" borderId="24" xfId="0" applyNumberFormat="1" applyFont="1" applyFill="1" applyBorder="1" applyAlignment="1">
      <alignment horizontal="center" vertical="center"/>
    </xf>
    <xf numFmtId="191" fontId="17" fillId="0" borderId="25" xfId="0" applyNumberFormat="1" applyFont="1" applyFill="1" applyBorder="1" applyAlignment="1">
      <alignment horizontal="center" vertical="center"/>
    </xf>
    <xf numFmtId="191" fontId="11" fillId="0" borderId="26" xfId="0" applyNumberFormat="1" applyFont="1" applyFill="1" applyBorder="1" applyAlignment="1">
      <alignment horizontal="right" vertical="center"/>
    </xf>
    <xf numFmtId="191" fontId="17" fillId="0" borderId="25" xfId="0" applyNumberFormat="1" applyFont="1" applyBorder="1" applyAlignment="1">
      <alignment horizontal="center" vertical="center"/>
    </xf>
    <xf numFmtId="191" fontId="17" fillId="0" borderId="27" xfId="0" applyNumberFormat="1" applyFont="1" applyBorder="1" applyAlignment="1">
      <alignment horizontal="center" vertical="center"/>
    </xf>
    <xf numFmtId="192" fontId="11" fillId="0" borderId="28" xfId="0" applyNumberFormat="1" applyFont="1" applyFill="1" applyBorder="1" applyAlignment="1">
      <alignment horizontal="center" vertical="center"/>
    </xf>
    <xf numFmtId="192" fontId="17" fillId="0" borderId="29" xfId="0" applyNumberFormat="1" applyFont="1" applyFill="1" applyBorder="1" applyAlignment="1">
      <alignment horizontal="center" vertical="center"/>
    </xf>
    <xf numFmtId="192" fontId="11" fillId="0" borderId="15" xfId="0" applyNumberFormat="1" applyFont="1" applyFill="1" applyBorder="1" applyAlignment="1">
      <alignment horizontal="right" vertical="center"/>
    </xf>
    <xf numFmtId="192" fontId="17" fillId="0" borderId="29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192" fontId="17" fillId="0" borderId="30" xfId="0" applyNumberFormat="1" applyFont="1" applyBorder="1" applyAlignment="1">
      <alignment horizontal="center" vertical="center"/>
    </xf>
    <xf numFmtId="192" fontId="17" fillId="0" borderId="23" xfId="0" applyNumberFormat="1" applyFont="1" applyBorder="1" applyAlignment="1">
      <alignment horizontal="center" vertical="center"/>
    </xf>
    <xf numFmtId="191" fontId="11" fillId="0" borderId="31" xfId="0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191" fontId="11" fillId="0" borderId="33" xfId="0" applyNumberFormat="1" applyFont="1" applyBorder="1" applyAlignment="1">
      <alignment horizontal="center" vertical="center"/>
    </xf>
    <xf numFmtId="191" fontId="11" fillId="0" borderId="26" xfId="0" applyNumberFormat="1" applyFont="1" applyBorder="1" applyAlignment="1">
      <alignment horizontal="right" vertical="center"/>
    </xf>
    <xf numFmtId="191" fontId="17" fillId="0" borderId="33" xfId="0" applyNumberFormat="1" applyFont="1" applyBorder="1" applyAlignment="1">
      <alignment horizontal="center" vertical="center"/>
    </xf>
    <xf numFmtId="191" fontId="17" fillId="0" borderId="34" xfId="0" applyNumberFormat="1" applyFont="1" applyBorder="1" applyAlignment="1">
      <alignment horizontal="center" vertical="center"/>
    </xf>
    <xf numFmtId="3" fontId="17" fillId="0" borderId="30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4" fontId="17" fillId="0" borderId="35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right" vertical="center"/>
    </xf>
    <xf numFmtId="4" fontId="17" fillId="0" borderId="36" xfId="0" applyNumberFormat="1" applyFont="1" applyFill="1" applyBorder="1" applyAlignment="1">
      <alignment horizontal="center" vertical="center"/>
    </xf>
    <xf numFmtId="191" fontId="11" fillId="0" borderId="33" xfId="0" applyNumberFormat="1" applyFont="1" applyFill="1" applyBorder="1" applyAlignment="1">
      <alignment horizontal="center" vertical="center"/>
    </xf>
    <xf numFmtId="191" fontId="17" fillId="0" borderId="33" xfId="0" applyNumberFormat="1" applyFont="1" applyFill="1" applyBorder="1" applyAlignment="1">
      <alignment horizontal="center" vertical="center"/>
    </xf>
    <xf numFmtId="191" fontId="17" fillId="0" borderId="34" xfId="0" applyNumberFormat="1" applyFont="1" applyFill="1" applyBorder="1" applyAlignment="1">
      <alignment horizontal="center" vertical="center"/>
    </xf>
    <xf numFmtId="191" fontId="11" fillId="0" borderId="37" xfId="0" applyNumberFormat="1" applyFont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192" fontId="11" fillId="0" borderId="39" xfId="0" applyNumberFormat="1" applyFont="1" applyFill="1" applyBorder="1" applyAlignment="1">
      <alignment horizontal="center" vertical="center"/>
    </xf>
    <xf numFmtId="191" fontId="11" fillId="0" borderId="37" xfId="0" applyNumberFormat="1" applyFont="1" applyFill="1" applyBorder="1" applyAlignment="1">
      <alignment horizontal="center" vertical="center"/>
    </xf>
    <xf numFmtId="193" fontId="13" fillId="0" borderId="38" xfId="57" applyNumberFormat="1" applyFont="1" applyFill="1" applyBorder="1" applyAlignment="1">
      <alignment horizontal="left" vertical="center"/>
      <protection/>
    </xf>
    <xf numFmtId="193" fontId="13" fillId="0" borderId="40" xfId="57" applyNumberFormat="1" applyFont="1" applyFill="1" applyBorder="1" applyAlignment="1">
      <alignment horizontal="left" vertical="center"/>
      <protection/>
    </xf>
    <xf numFmtId="0" fontId="13" fillId="0" borderId="41" xfId="57" applyFont="1" applyFill="1" applyBorder="1" applyAlignment="1">
      <alignment horizontal="left" vertical="center"/>
      <protection/>
    </xf>
    <xf numFmtId="3" fontId="11" fillId="0" borderId="42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92" fontId="11" fillId="0" borderId="0" xfId="0" applyNumberFormat="1" applyFont="1" applyFill="1" applyBorder="1" applyAlignment="1">
      <alignment horizontal="center" vertical="center"/>
    </xf>
    <xf numFmtId="191" fontId="11" fillId="0" borderId="26" xfId="0" applyNumberFormat="1" applyFont="1" applyFill="1" applyBorder="1" applyAlignment="1">
      <alignment horizontal="center" vertical="center"/>
    </xf>
    <xf numFmtId="191" fontId="11" fillId="0" borderId="26" xfId="0" applyNumberFormat="1" applyFont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193" fontId="13" fillId="0" borderId="43" xfId="57" applyNumberFormat="1" applyFont="1" applyFill="1" applyBorder="1" applyAlignment="1">
      <alignment horizontal="left" vertical="center"/>
      <protection/>
    </xf>
    <xf numFmtId="0" fontId="13" fillId="0" borderId="44" xfId="57" applyFont="1" applyFill="1" applyBorder="1" applyAlignment="1">
      <alignment horizontal="left" vertical="center"/>
      <protection/>
    </xf>
    <xf numFmtId="3" fontId="11" fillId="0" borderId="45" xfId="0" applyNumberFormat="1" applyFont="1" applyFill="1" applyBorder="1" applyAlignment="1">
      <alignment horizontal="center" vertical="center"/>
    </xf>
    <xf numFmtId="192" fontId="11" fillId="0" borderId="43" xfId="0" applyNumberFormat="1" applyFont="1" applyFill="1" applyBorder="1" applyAlignment="1">
      <alignment horizontal="center" vertical="center"/>
    </xf>
    <xf numFmtId="191" fontId="11" fillId="0" borderId="46" xfId="0" applyNumberFormat="1" applyFont="1" applyFill="1" applyBorder="1" applyAlignment="1">
      <alignment horizontal="center" vertical="center"/>
    </xf>
    <xf numFmtId="192" fontId="11" fillId="0" borderId="47" xfId="0" applyNumberFormat="1" applyFont="1" applyFill="1" applyBorder="1" applyAlignment="1">
      <alignment horizontal="center" vertical="center"/>
    </xf>
    <xf numFmtId="1" fontId="11" fillId="0" borderId="43" xfId="0" applyNumberFormat="1" applyFont="1" applyBorder="1" applyAlignment="1">
      <alignment horizontal="center" vertical="center"/>
    </xf>
    <xf numFmtId="191" fontId="11" fillId="0" borderId="46" xfId="0" applyNumberFormat="1" applyFont="1" applyBorder="1" applyAlignment="1">
      <alignment horizontal="center" vertical="center"/>
    </xf>
    <xf numFmtId="4" fontId="11" fillId="0" borderId="44" xfId="0" applyNumberFormat="1" applyFont="1" applyFill="1" applyBorder="1" applyAlignment="1">
      <alignment horizontal="center" vertical="center"/>
    </xf>
    <xf numFmtId="192" fontId="11" fillId="0" borderId="16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center" vertical="center"/>
    </xf>
    <xf numFmtId="193" fontId="13" fillId="0" borderId="49" xfId="57" applyNumberFormat="1" applyFont="1" applyFill="1" applyBorder="1" applyAlignment="1">
      <alignment horizontal="left" vertical="center"/>
      <protection/>
    </xf>
    <xf numFmtId="0" fontId="13" fillId="0" borderId="50" xfId="57" applyFont="1" applyFill="1" applyBorder="1" applyAlignment="1">
      <alignment horizontal="left" vertical="center"/>
      <protection/>
    </xf>
    <xf numFmtId="3" fontId="11" fillId="0" borderId="51" xfId="0" applyNumberFormat="1" applyFont="1" applyFill="1" applyBorder="1" applyAlignment="1">
      <alignment horizontal="center" vertical="center"/>
    </xf>
    <xf numFmtId="192" fontId="11" fillId="0" borderId="49" xfId="0" applyNumberFormat="1" applyFont="1" applyFill="1" applyBorder="1" applyAlignment="1">
      <alignment horizontal="center" vertical="center"/>
    </xf>
    <xf numFmtId="191" fontId="11" fillId="0" borderId="52" xfId="0" applyNumberFormat="1" applyFont="1" applyFill="1" applyBorder="1" applyAlignment="1">
      <alignment horizontal="center" vertical="center"/>
    </xf>
    <xf numFmtId="192" fontId="11" fillId="0" borderId="53" xfId="0" applyNumberFormat="1" applyFont="1" applyFill="1" applyBorder="1" applyAlignment="1">
      <alignment horizontal="center" vertical="center"/>
    </xf>
    <xf numFmtId="1" fontId="11" fillId="0" borderId="49" xfId="0" applyNumberFormat="1" applyFont="1" applyBorder="1" applyAlignment="1">
      <alignment horizontal="center" vertical="center"/>
    </xf>
    <xf numFmtId="191" fontId="11" fillId="0" borderId="52" xfId="0" applyNumberFormat="1" applyFont="1" applyBorder="1" applyAlignment="1">
      <alignment horizontal="center" vertical="center"/>
    </xf>
    <xf numFmtId="4" fontId="11" fillId="0" borderId="5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91" fontId="11" fillId="0" borderId="31" xfId="0" applyNumberFormat="1" applyFont="1" applyBorder="1" applyAlignment="1">
      <alignment horizontal="center" vertical="center"/>
    </xf>
    <xf numFmtId="4" fontId="11" fillId="32" borderId="41" xfId="0" applyNumberFormat="1" applyFont="1" applyFill="1" applyBorder="1" applyAlignment="1">
      <alignment horizontal="center" vertical="center"/>
    </xf>
    <xf numFmtId="49" fontId="13" fillId="0" borderId="41" xfId="57" applyNumberFormat="1" applyFont="1" applyFill="1" applyBorder="1" applyAlignment="1">
      <alignment horizontal="left" vertical="center"/>
      <protection/>
    </xf>
    <xf numFmtId="3" fontId="11" fillId="0" borderId="42" xfId="0" applyNumberFormat="1" applyFont="1" applyFill="1" applyBorder="1" applyAlignment="1">
      <alignment horizontal="right" vertical="center"/>
    </xf>
    <xf numFmtId="192" fontId="11" fillId="0" borderId="10" xfId="0" applyNumberFormat="1" applyFont="1" applyFill="1" applyBorder="1" applyAlignment="1">
      <alignment horizontal="right" vertical="center"/>
    </xf>
    <xf numFmtId="191" fontId="11" fillId="0" borderId="31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191" fontId="11" fillId="0" borderId="31" xfId="0" applyNumberFormat="1" applyFont="1" applyBorder="1" applyAlignment="1">
      <alignment horizontal="right" vertical="center"/>
    </xf>
    <xf numFmtId="4" fontId="11" fillId="0" borderId="41" xfId="0" applyNumberFormat="1" applyFont="1" applyFill="1" applyBorder="1" applyAlignment="1">
      <alignment horizontal="right" vertical="center"/>
    </xf>
    <xf numFmtId="0" fontId="13" fillId="0" borderId="54" xfId="57" applyFont="1" applyFill="1" applyBorder="1" applyAlignment="1">
      <alignment horizontal="left" vertical="center"/>
      <protection/>
    </xf>
    <xf numFmtId="3" fontId="11" fillId="0" borderId="55" xfId="0" applyNumberFormat="1" applyFont="1" applyFill="1" applyBorder="1" applyAlignment="1">
      <alignment horizontal="center" vertical="center"/>
    </xf>
    <xf numFmtId="192" fontId="11" fillId="0" borderId="40" xfId="0" applyNumberFormat="1" applyFont="1" applyFill="1" applyBorder="1" applyAlignment="1">
      <alignment horizontal="center" vertical="center"/>
    </xf>
    <xf numFmtId="191" fontId="11" fillId="0" borderId="56" xfId="0" applyNumberFormat="1" applyFont="1" applyFill="1" applyBorder="1" applyAlignment="1">
      <alignment horizontal="center" vertical="center"/>
    </xf>
    <xf numFmtId="192" fontId="11" fillId="0" borderId="57" xfId="0" applyNumberFormat="1" applyFont="1" applyFill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191" fontId="11" fillId="0" borderId="56" xfId="0" applyNumberFormat="1" applyFont="1" applyBorder="1" applyAlignment="1">
      <alignment horizontal="center" vertical="center"/>
    </xf>
    <xf numFmtId="4" fontId="11" fillId="0" borderId="54" xfId="0" applyNumberFormat="1" applyFont="1" applyFill="1" applyBorder="1" applyAlignment="1">
      <alignment horizontal="center" vertical="center"/>
    </xf>
    <xf numFmtId="0" fontId="13" fillId="0" borderId="12" xfId="57" applyFont="1" applyFill="1" applyBorder="1" applyAlignment="1">
      <alignment horizontal="left" vertical="center"/>
      <protection/>
    </xf>
    <xf numFmtId="3" fontId="11" fillId="0" borderId="20" xfId="0" applyNumberFormat="1" applyFont="1" applyFill="1" applyBorder="1" applyAlignment="1">
      <alignment horizontal="center" vertical="center"/>
    </xf>
    <xf numFmtId="192" fontId="11" fillId="0" borderId="11" xfId="0" applyNumberFormat="1" applyFont="1" applyFill="1" applyBorder="1" applyAlignment="1">
      <alignment horizontal="center" vertical="center"/>
    </xf>
    <xf numFmtId="192" fontId="11" fillId="0" borderId="15" xfId="0" applyNumberFormat="1" applyFont="1" applyFill="1" applyBorder="1" applyAlignment="1">
      <alignment horizontal="center" vertical="center"/>
    </xf>
    <xf numFmtId="0" fontId="13" fillId="0" borderId="58" xfId="57" applyFont="1" applyFill="1" applyBorder="1" applyAlignment="1">
      <alignment horizontal="left" vertical="center"/>
      <protection/>
    </xf>
    <xf numFmtId="3" fontId="11" fillId="0" borderId="59" xfId="0" applyNumberFormat="1" applyFont="1" applyFill="1" applyBorder="1" applyAlignment="1">
      <alignment horizontal="center" vertical="center"/>
    </xf>
    <xf numFmtId="192" fontId="11" fillId="0" borderId="38" xfId="0" applyNumberFormat="1" applyFont="1" applyFill="1" applyBorder="1" applyAlignment="1">
      <alignment horizontal="center" vertical="center"/>
    </xf>
    <xf numFmtId="4" fontId="11" fillId="0" borderId="58" xfId="0" applyNumberFormat="1" applyFont="1" applyFill="1" applyBorder="1" applyAlignment="1">
      <alignment horizontal="center" vertical="center"/>
    </xf>
    <xf numFmtId="4" fontId="11" fillId="32" borderId="44" xfId="0" applyNumberFormat="1" applyFont="1" applyFill="1" applyBorder="1" applyAlignment="1">
      <alignment horizontal="center" vertical="center"/>
    </xf>
    <xf numFmtId="49" fontId="13" fillId="0" borderId="50" xfId="57" applyNumberFormat="1" applyFont="1" applyFill="1" applyBorder="1" applyAlignment="1">
      <alignment horizontal="left" vertical="center"/>
      <protection/>
    </xf>
    <xf numFmtId="3" fontId="11" fillId="0" borderId="51" xfId="0" applyNumberFormat="1" applyFont="1" applyFill="1" applyBorder="1" applyAlignment="1">
      <alignment horizontal="right" vertical="center"/>
    </xf>
    <xf numFmtId="192" fontId="11" fillId="0" borderId="49" xfId="0" applyNumberFormat="1" applyFont="1" applyFill="1" applyBorder="1" applyAlignment="1">
      <alignment horizontal="right" vertical="center"/>
    </xf>
    <xf numFmtId="191" fontId="11" fillId="0" borderId="52" xfId="0" applyNumberFormat="1" applyFont="1" applyFill="1" applyBorder="1" applyAlignment="1">
      <alignment horizontal="right" vertical="center"/>
    </xf>
    <xf numFmtId="192" fontId="11" fillId="0" borderId="53" xfId="0" applyNumberFormat="1" applyFont="1" applyFill="1" applyBorder="1" applyAlignment="1">
      <alignment horizontal="right" vertical="center"/>
    </xf>
    <xf numFmtId="1" fontId="11" fillId="0" borderId="49" xfId="0" applyNumberFormat="1" applyFont="1" applyBorder="1" applyAlignment="1">
      <alignment horizontal="right" vertical="center"/>
    </xf>
    <xf numFmtId="191" fontId="11" fillId="0" borderId="52" xfId="0" applyNumberFormat="1" applyFont="1" applyBorder="1" applyAlignment="1">
      <alignment horizontal="right" vertical="center"/>
    </xf>
    <xf numFmtId="4" fontId="11" fillId="0" borderId="50" xfId="0" applyNumberFormat="1" applyFont="1" applyFill="1" applyBorder="1" applyAlignment="1">
      <alignment horizontal="right" vertical="center"/>
    </xf>
    <xf numFmtId="49" fontId="13" fillId="0" borderId="54" xfId="57" applyNumberFormat="1" applyFont="1" applyFill="1" applyBorder="1" applyAlignment="1">
      <alignment horizontal="left" vertical="center"/>
      <protection/>
    </xf>
    <xf numFmtId="192" fontId="11" fillId="0" borderId="40" xfId="0" applyNumberFormat="1" applyFont="1" applyFill="1" applyBorder="1" applyAlignment="1">
      <alignment horizontal="right" vertical="center"/>
    </xf>
    <xf numFmtId="191" fontId="11" fillId="0" borderId="56" xfId="0" applyNumberFormat="1" applyFont="1" applyFill="1" applyBorder="1" applyAlignment="1">
      <alignment horizontal="right" vertical="center"/>
    </xf>
    <xf numFmtId="192" fontId="11" fillId="0" borderId="57" xfId="0" applyNumberFormat="1" applyFont="1" applyFill="1" applyBorder="1" applyAlignment="1">
      <alignment horizontal="right" vertical="center"/>
    </xf>
    <xf numFmtId="1" fontId="11" fillId="0" borderId="40" xfId="0" applyNumberFormat="1" applyFont="1" applyBorder="1" applyAlignment="1">
      <alignment horizontal="right" vertical="center"/>
    </xf>
    <xf numFmtId="191" fontId="11" fillId="0" borderId="56" xfId="0" applyNumberFormat="1" applyFont="1" applyBorder="1" applyAlignment="1">
      <alignment horizontal="right" vertical="center"/>
    </xf>
    <xf numFmtId="4" fontId="11" fillId="0" borderId="5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93" fontId="13" fillId="0" borderId="16" xfId="57" applyNumberFormat="1" applyFont="1" applyBorder="1" applyAlignment="1">
      <alignment horizontal="left" vertical="center"/>
      <protection/>
    </xf>
    <xf numFmtId="0" fontId="13" fillId="0" borderId="35" xfId="57" applyFont="1" applyBorder="1" applyAlignment="1">
      <alignment horizontal="left" vertical="center"/>
      <protection/>
    </xf>
    <xf numFmtId="3" fontId="11" fillId="0" borderId="60" xfId="0" applyNumberFormat="1" applyFont="1" applyBorder="1" applyAlignment="1">
      <alignment horizontal="center" vertical="center"/>
    </xf>
    <xf numFmtId="192" fontId="11" fillId="0" borderId="16" xfId="0" applyNumberFormat="1" applyFont="1" applyBorder="1" applyAlignment="1">
      <alignment horizontal="center" vertical="center"/>
    </xf>
    <xf numFmtId="192" fontId="11" fillId="0" borderId="61" xfId="0" applyNumberFormat="1" applyFont="1" applyBorder="1" applyAlignment="1">
      <alignment horizontal="center" vertical="center"/>
    </xf>
    <xf numFmtId="192" fontId="11" fillId="0" borderId="61" xfId="0" applyNumberFormat="1" applyFont="1" applyFill="1" applyBorder="1" applyAlignment="1">
      <alignment horizontal="center" vertical="center"/>
    </xf>
    <xf numFmtId="4" fontId="11" fillId="32" borderId="35" xfId="0" applyNumberFormat="1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right" vertical="center"/>
    </xf>
    <xf numFmtId="49" fontId="13" fillId="0" borderId="41" xfId="57" applyNumberFormat="1" applyFont="1" applyFill="1" applyBorder="1" applyAlignment="1">
      <alignment horizontal="left" vertical="center" shrinkToFit="1"/>
      <protection/>
    </xf>
    <xf numFmtId="3" fontId="11" fillId="0" borderId="12" xfId="0" applyNumberFormat="1" applyFont="1" applyFill="1" applyBorder="1" applyAlignment="1">
      <alignment horizontal="right" vertical="center"/>
    </xf>
    <xf numFmtId="193" fontId="14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192" fontId="15" fillId="0" borderId="0" xfId="0" applyNumberFormat="1" applyFont="1" applyAlignment="1">
      <alignment vertical="center"/>
    </xf>
    <xf numFmtId="191" fontId="15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92" fontId="14" fillId="0" borderId="11" xfId="0" applyNumberFormat="1" applyFont="1" applyBorder="1" applyAlignment="1">
      <alignment horizontal="center" vertical="top" wrapText="1"/>
    </xf>
    <xf numFmtId="191" fontId="14" fillId="0" borderId="25" xfId="0" applyNumberFormat="1" applyFont="1" applyBorder="1" applyAlignment="1">
      <alignment horizontal="center" vertical="top" wrapText="1"/>
    </xf>
    <xf numFmtId="192" fontId="14" fillId="0" borderId="15" xfId="0" applyNumberFormat="1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192" fontId="14" fillId="0" borderId="15" xfId="0" applyNumberFormat="1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  <xf numFmtId="0" fontId="14" fillId="0" borderId="62" xfId="0" applyFont="1" applyBorder="1" applyAlignment="1">
      <alignment horizontal="center" vertical="top" wrapText="1"/>
    </xf>
    <xf numFmtId="192" fontId="20" fillId="0" borderId="63" xfId="0" applyNumberFormat="1" applyFont="1" applyBorder="1" applyAlignment="1">
      <alignment horizontal="center" vertical="center" wrapText="1"/>
    </xf>
    <xf numFmtId="192" fontId="20" fillId="0" borderId="64" xfId="0" applyNumberFormat="1" applyFont="1" applyBorder="1" applyAlignment="1">
      <alignment horizontal="center" vertical="center"/>
    </xf>
    <xf numFmtId="192" fontId="20" fillId="0" borderId="11" xfId="0" applyNumberFormat="1" applyFont="1" applyBorder="1" applyAlignment="1">
      <alignment horizontal="center" vertical="center"/>
    </xf>
    <xf numFmtId="192" fontId="20" fillId="0" borderId="12" xfId="0" applyNumberFormat="1" applyFont="1" applyBorder="1" applyAlignment="1">
      <alignment horizontal="center" vertical="center"/>
    </xf>
    <xf numFmtId="192" fontId="14" fillId="0" borderId="63" xfId="0" applyNumberFormat="1" applyFont="1" applyFill="1" applyBorder="1" applyAlignment="1">
      <alignment horizontal="center" vertical="center" wrapText="1" shrinkToFit="1"/>
    </xf>
    <xf numFmtId="192" fontId="14" fillId="0" borderId="65" xfId="0" applyNumberFormat="1" applyFont="1" applyFill="1" applyBorder="1" applyAlignment="1">
      <alignment horizontal="center" vertical="center" wrapText="1" shrinkToFit="1"/>
    </xf>
    <xf numFmtId="192" fontId="14" fillId="0" borderId="64" xfId="0" applyNumberFormat="1" applyFont="1" applyFill="1" applyBorder="1" applyAlignment="1">
      <alignment horizontal="center" vertical="center" wrapText="1" shrinkToFit="1"/>
    </xf>
    <xf numFmtId="192" fontId="14" fillId="0" borderId="11" xfId="0" applyNumberFormat="1" applyFont="1" applyFill="1" applyBorder="1" applyAlignment="1">
      <alignment horizontal="center" vertical="center" wrapText="1" shrinkToFit="1"/>
    </xf>
    <xf numFmtId="192" fontId="14" fillId="0" borderId="15" xfId="0" applyNumberFormat="1" applyFont="1" applyFill="1" applyBorder="1" applyAlignment="1">
      <alignment horizontal="center" vertical="center" wrapText="1" shrinkToFit="1"/>
    </xf>
    <xf numFmtId="192" fontId="14" fillId="0" borderId="12" xfId="0" applyNumberFormat="1" applyFont="1" applyFill="1" applyBorder="1" applyAlignment="1">
      <alignment horizontal="center" vertical="center" wrapText="1" shrinkToFit="1"/>
    </xf>
    <xf numFmtId="192" fontId="14" fillId="0" borderId="66" xfId="0" applyNumberFormat="1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192" fontId="14" fillId="0" borderId="66" xfId="0" applyNumberFormat="1" applyFont="1" applyBorder="1" applyAlignment="1">
      <alignment horizontal="center" vertical="center"/>
    </xf>
    <xf numFmtId="0" fontId="14" fillId="0" borderId="22" xfId="57" applyFont="1" applyFill="1" applyBorder="1" applyAlignment="1">
      <alignment horizontal="center" vertical="center" wrapText="1" shrinkToFit="1"/>
      <protection/>
    </xf>
    <xf numFmtId="0" fontId="14" fillId="0" borderId="62" xfId="57" applyFont="1" applyFill="1" applyBorder="1" applyAlignment="1">
      <alignment horizontal="center" vertical="center" shrinkToFit="1"/>
      <protection/>
    </xf>
    <xf numFmtId="0" fontId="14" fillId="0" borderId="67" xfId="57" applyFont="1" applyFill="1" applyBorder="1" applyAlignment="1">
      <alignment horizontal="center" vertical="center" shrinkToFit="1"/>
      <protection/>
    </xf>
    <xf numFmtId="0" fontId="14" fillId="0" borderId="68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0" fontId="14" fillId="0" borderId="72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3" fontId="14" fillId="0" borderId="75" xfId="0" applyNumberFormat="1" applyFont="1" applyBorder="1" applyAlignment="1">
      <alignment horizontal="center" vertical="top" wrapText="1"/>
    </xf>
    <xf numFmtId="3" fontId="14" fillId="0" borderId="76" xfId="0" applyNumberFormat="1" applyFont="1" applyBorder="1" applyAlignment="1">
      <alignment horizontal="center" vertical="top" wrapText="1"/>
    </xf>
    <xf numFmtId="3" fontId="14" fillId="0" borderId="77" xfId="0" applyNumberFormat="1" applyFont="1" applyBorder="1" applyAlignment="1">
      <alignment horizontal="center" vertical="top" wrapText="1"/>
    </xf>
    <xf numFmtId="192" fontId="14" fillId="0" borderId="69" xfId="0" applyNumberFormat="1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192" fontId="14" fillId="0" borderId="73" xfId="0" applyNumberFormat="1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192" fontId="14" fillId="0" borderId="78" xfId="0" applyNumberFormat="1" applyFont="1" applyBorder="1" applyAlignment="1">
      <alignment horizontal="center" vertical="center"/>
    </xf>
    <xf numFmtId="192" fontId="14" fillId="0" borderId="79" xfId="0" applyNumberFormat="1" applyFont="1" applyBorder="1" applyAlignment="1">
      <alignment horizontal="center" vertical="center"/>
    </xf>
    <xf numFmtId="192" fontId="14" fillId="0" borderId="80" xfId="0" applyNumberFormat="1" applyFont="1" applyBorder="1" applyAlignment="1">
      <alignment horizontal="center" vertical="center"/>
    </xf>
    <xf numFmtId="192" fontId="17" fillId="0" borderId="81" xfId="0" applyNumberFormat="1" applyFont="1" applyBorder="1" applyAlignment="1">
      <alignment horizontal="center" vertical="center"/>
    </xf>
    <xf numFmtId="192" fontId="17" fillId="0" borderId="82" xfId="0" applyNumberFormat="1" applyFont="1" applyBorder="1" applyAlignment="1">
      <alignment horizontal="center" vertical="center"/>
    </xf>
    <xf numFmtId="4" fontId="17" fillId="0" borderId="82" xfId="0" applyNumberFormat="1" applyFont="1" applyFill="1" applyBorder="1" applyAlignment="1">
      <alignment horizontal="center" vertical="center"/>
    </xf>
    <xf numFmtId="4" fontId="17" fillId="0" borderId="83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22" xfId="57" applyFont="1" applyFill="1" applyBorder="1" applyAlignment="1">
      <alignment horizontal="center" vertic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อัตราได้งานทำ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A58"/>
  <sheetViews>
    <sheetView tabSelected="1" view="pageBreakPreview" zoomScale="110" zoomScaleSheetLayoutView="11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23.25"/>
  <cols>
    <col min="1" max="1" width="3.28125" style="8" customWidth="1"/>
    <col min="2" max="2" width="25.57421875" style="1" customWidth="1"/>
    <col min="3" max="3" width="11.7109375" style="55" customWidth="1"/>
    <col min="4" max="4" width="7.00390625" style="4" customWidth="1"/>
    <col min="5" max="5" width="9.421875" style="3" customWidth="1"/>
    <col min="6" max="6" width="6.28125" style="4" customWidth="1"/>
    <col min="7" max="7" width="9.28125" style="1" customWidth="1"/>
    <col min="8" max="8" width="6.7109375" style="4" customWidth="1"/>
    <col min="9" max="9" width="9.57421875" style="1" customWidth="1"/>
    <col min="10" max="10" width="6.28125" style="4" customWidth="1"/>
    <col min="11" max="11" width="9.421875" style="1" customWidth="1"/>
    <col min="12" max="12" width="6.421875" style="4" customWidth="1"/>
    <col min="13" max="13" width="9.421875" style="1" customWidth="1"/>
    <col min="14" max="14" width="9.140625" style="1" customWidth="1"/>
    <col min="15" max="15" width="10.00390625" style="1" customWidth="1"/>
    <col min="16" max="16" width="8.140625" style="4" customWidth="1"/>
    <col min="17" max="17" width="10.140625" style="1" customWidth="1"/>
    <col min="18" max="18" width="10.140625" style="14" bestFit="1" customWidth="1"/>
    <col min="19" max="16384" width="9.140625" style="1" customWidth="1"/>
  </cols>
  <sheetData>
    <row r="1" spans="1:18" s="181" customFormat="1" ht="21.75" customHeight="1">
      <c r="A1" s="176" t="s">
        <v>76</v>
      </c>
      <c r="B1" s="177"/>
      <c r="C1" s="178"/>
      <c r="D1" s="179"/>
      <c r="E1" s="180"/>
      <c r="F1" s="179"/>
      <c r="G1" s="177"/>
      <c r="H1" s="179"/>
      <c r="I1" s="177"/>
      <c r="J1" s="179"/>
      <c r="K1" s="177"/>
      <c r="L1" s="179"/>
      <c r="M1" s="177"/>
      <c r="N1" s="177"/>
      <c r="O1" s="177"/>
      <c r="P1" s="179"/>
      <c r="Q1" s="177"/>
      <c r="R1" s="41"/>
    </row>
    <row r="2" spans="1:18" s="2" customFormat="1" ht="3.75" customHeight="1" thickBot="1">
      <c r="A2" s="15"/>
      <c r="B2" s="16"/>
      <c r="C2" s="47"/>
      <c r="D2" s="17"/>
      <c r="E2" s="18"/>
      <c r="F2" s="17"/>
      <c r="G2" s="16"/>
      <c r="H2" s="17"/>
      <c r="I2" s="16"/>
      <c r="J2" s="17"/>
      <c r="K2" s="16"/>
      <c r="L2" s="17"/>
      <c r="M2" s="16"/>
      <c r="N2" s="16"/>
      <c r="O2" s="16"/>
      <c r="P2" s="17"/>
      <c r="Q2" s="16"/>
      <c r="R2" s="30"/>
    </row>
    <row r="3" spans="1:18" s="5" customFormat="1" ht="24" thickTop="1">
      <c r="A3" s="208" t="s">
        <v>33</v>
      </c>
      <c r="B3" s="209"/>
      <c r="C3" s="214" t="s">
        <v>59</v>
      </c>
      <c r="D3" s="217" t="s">
        <v>73</v>
      </c>
      <c r="E3" s="218"/>
      <c r="F3" s="221" t="s">
        <v>77</v>
      </c>
      <c r="G3" s="222"/>
      <c r="H3" s="222"/>
      <c r="I3" s="222"/>
      <c r="J3" s="222"/>
      <c r="K3" s="222"/>
      <c r="L3" s="222"/>
      <c r="M3" s="223"/>
      <c r="N3" s="190" t="s">
        <v>72</v>
      </c>
      <c r="O3" s="191"/>
      <c r="P3" s="194" t="s">
        <v>50</v>
      </c>
      <c r="Q3" s="195"/>
      <c r="R3" s="196"/>
    </row>
    <row r="4" spans="1:18" s="6" customFormat="1" ht="69.75" customHeight="1">
      <c r="A4" s="210"/>
      <c r="B4" s="211"/>
      <c r="C4" s="215"/>
      <c r="D4" s="219"/>
      <c r="E4" s="220"/>
      <c r="F4" s="200" t="s">
        <v>74</v>
      </c>
      <c r="G4" s="201"/>
      <c r="H4" s="200" t="s">
        <v>34</v>
      </c>
      <c r="I4" s="202"/>
      <c r="J4" s="200" t="s">
        <v>75</v>
      </c>
      <c r="K4" s="203"/>
      <c r="L4" s="200" t="s">
        <v>35</v>
      </c>
      <c r="M4" s="200"/>
      <c r="N4" s="192"/>
      <c r="O4" s="193"/>
      <c r="P4" s="197"/>
      <c r="Q4" s="198"/>
      <c r="R4" s="199"/>
    </row>
    <row r="5" spans="1:18" s="5" customFormat="1" ht="42" customHeight="1">
      <c r="A5" s="212"/>
      <c r="B5" s="213"/>
      <c r="C5" s="216"/>
      <c r="D5" s="182" t="s">
        <v>36</v>
      </c>
      <c r="E5" s="183" t="s">
        <v>37</v>
      </c>
      <c r="F5" s="184" t="s">
        <v>38</v>
      </c>
      <c r="G5" s="185" t="s">
        <v>39</v>
      </c>
      <c r="H5" s="184" t="s">
        <v>40</v>
      </c>
      <c r="I5" s="185" t="s">
        <v>41</v>
      </c>
      <c r="J5" s="182" t="s">
        <v>42</v>
      </c>
      <c r="K5" s="185" t="s">
        <v>43</v>
      </c>
      <c r="L5" s="182" t="s">
        <v>44</v>
      </c>
      <c r="M5" s="185" t="s">
        <v>46</v>
      </c>
      <c r="N5" s="186" t="s">
        <v>45</v>
      </c>
      <c r="O5" s="185" t="s">
        <v>47</v>
      </c>
      <c r="P5" s="187" t="s">
        <v>48</v>
      </c>
      <c r="Q5" s="188" t="s">
        <v>49</v>
      </c>
      <c r="R5" s="189" t="s">
        <v>58</v>
      </c>
    </row>
    <row r="6" spans="1:18" s="9" customFormat="1" ht="16.5" customHeight="1">
      <c r="A6" s="22">
        <v>1</v>
      </c>
      <c r="B6" s="23" t="s">
        <v>32</v>
      </c>
      <c r="C6" s="48">
        <v>13</v>
      </c>
      <c r="D6" s="56">
        <v>11</v>
      </c>
      <c r="E6" s="61">
        <f>D6/C6*100</f>
        <v>84.61538461538461</v>
      </c>
      <c r="F6" s="66">
        <v>9</v>
      </c>
      <c r="G6" s="61">
        <f>F6/$D6*100</f>
        <v>81.81818181818183</v>
      </c>
      <c r="H6" s="66">
        <v>0</v>
      </c>
      <c r="I6" s="61">
        <f>H6/$D6*100</f>
        <v>0</v>
      </c>
      <c r="J6" s="56">
        <v>1</v>
      </c>
      <c r="K6" s="61">
        <f>J6/$D6*100</f>
        <v>9.090909090909092</v>
      </c>
      <c r="L6" s="56">
        <v>1</v>
      </c>
      <c r="M6" s="61">
        <f>L6/$D6*100</f>
        <v>9.090909090909092</v>
      </c>
      <c r="N6" s="42">
        <f>D6-J6</f>
        <v>10</v>
      </c>
      <c r="O6" s="77">
        <f>(N6/D6)*100</f>
        <v>90.9090909090909</v>
      </c>
      <c r="P6" s="66">
        <f>F6+H6</f>
        <v>9</v>
      </c>
      <c r="Q6" s="86">
        <v>0</v>
      </c>
      <c r="R6" s="82">
        <v>8146.67</v>
      </c>
    </row>
    <row r="7" spans="1:18" s="11" customFormat="1" ht="16.5" customHeight="1">
      <c r="A7" s="204" t="s">
        <v>65</v>
      </c>
      <c r="B7" s="205"/>
      <c r="C7" s="49">
        <f>SUM(C6)</f>
        <v>13</v>
      </c>
      <c r="D7" s="57">
        <f>SUM(D6)</f>
        <v>11</v>
      </c>
      <c r="E7" s="62">
        <f>D7/C7*100</f>
        <v>84.61538461538461</v>
      </c>
      <c r="F7" s="67">
        <f>SUM(F6)</f>
        <v>9</v>
      </c>
      <c r="G7" s="62">
        <f>F7/$D7*100</f>
        <v>81.81818181818183</v>
      </c>
      <c r="H7" s="67">
        <f>SUM(H6)</f>
        <v>0</v>
      </c>
      <c r="I7" s="62">
        <f>H7/$D7*100</f>
        <v>0</v>
      </c>
      <c r="J7" s="57">
        <f>SUM(J6)</f>
        <v>1</v>
      </c>
      <c r="K7" s="62">
        <f>J7/$D7*100</f>
        <v>9.090909090909092</v>
      </c>
      <c r="L7" s="57">
        <f>SUM(L6)</f>
        <v>1</v>
      </c>
      <c r="M7" s="62">
        <f>L7/$D7*100</f>
        <v>9.090909090909092</v>
      </c>
      <c r="N7" s="42">
        <f>D7-J7</f>
        <v>10</v>
      </c>
      <c r="O7" s="77">
        <f>(N7/D7)*100</f>
        <v>90.9090909090909</v>
      </c>
      <c r="P7" s="67">
        <f>F7+H7</f>
        <v>9</v>
      </c>
      <c r="Q7" s="86">
        <v>0</v>
      </c>
      <c r="R7" s="83">
        <v>8146.67</v>
      </c>
    </row>
    <row r="8" spans="1:18" s="6" customFormat="1" ht="16.5" customHeight="1">
      <c r="A8" s="166">
        <v>2</v>
      </c>
      <c r="B8" s="167" t="s">
        <v>19</v>
      </c>
      <c r="C8" s="168">
        <f>SUM(C9:C11)</f>
        <v>159</v>
      </c>
      <c r="D8" s="169">
        <f>SUM(D9:D11)</f>
        <v>110</v>
      </c>
      <c r="E8" s="77">
        <f aca="true" t="shared" si="0" ref="E8:E44">D8/C8*100</f>
        <v>69.18238993710692</v>
      </c>
      <c r="F8" s="170">
        <f>SUM(F9:F11)</f>
        <v>84</v>
      </c>
      <c r="G8" s="77">
        <f aca="true" t="shared" si="1" ref="G8:G44">F8/$D8*100</f>
        <v>76.36363636363637</v>
      </c>
      <c r="H8" s="170">
        <f>SUM(H9:H11)</f>
        <v>4</v>
      </c>
      <c r="I8" s="77">
        <f aca="true" t="shared" si="2" ref="I8:I44">H8/$D8*100</f>
        <v>3.6363636363636362</v>
      </c>
      <c r="J8" s="169">
        <f>SUM(J9:J11)</f>
        <v>7</v>
      </c>
      <c r="K8" s="77">
        <f aca="true" t="shared" si="3" ref="K8:K44">J8/$D8*100</f>
        <v>6.363636363636363</v>
      </c>
      <c r="L8" s="169">
        <f>SUM(L9:L11)</f>
        <v>15</v>
      </c>
      <c r="M8" s="77">
        <f aca="true" t="shared" si="4" ref="M8:M44">L8/$D8*100</f>
        <v>13.636363636363635</v>
      </c>
      <c r="N8" s="43">
        <f>D8-J8</f>
        <v>103</v>
      </c>
      <c r="O8" s="77">
        <f>(N8/D8)*100</f>
        <v>93.63636363636364</v>
      </c>
      <c r="P8" s="171">
        <f aca="true" t="shared" si="5" ref="P8:P44">F8+H8</f>
        <v>88</v>
      </c>
      <c r="Q8" s="86">
        <f>(P8/N8)*100</f>
        <v>85.43689320388349</v>
      </c>
      <c r="R8" s="172"/>
    </row>
    <row r="9" spans="1:18" s="165" customFormat="1" ht="16.5" customHeight="1">
      <c r="A9" s="19"/>
      <c r="B9" s="125" t="s">
        <v>20</v>
      </c>
      <c r="C9" s="126">
        <v>38</v>
      </c>
      <c r="D9" s="127">
        <v>29</v>
      </c>
      <c r="E9" s="128">
        <f t="shared" si="0"/>
        <v>76.31578947368422</v>
      </c>
      <c r="F9" s="129">
        <v>22</v>
      </c>
      <c r="G9" s="128">
        <f t="shared" si="1"/>
        <v>75.86206896551724</v>
      </c>
      <c r="H9" s="129">
        <v>1</v>
      </c>
      <c r="I9" s="128">
        <f t="shared" si="2"/>
        <v>3.4482758620689653</v>
      </c>
      <c r="J9" s="127">
        <v>2</v>
      </c>
      <c r="K9" s="128">
        <f t="shared" si="3"/>
        <v>6.896551724137931</v>
      </c>
      <c r="L9" s="127">
        <v>4</v>
      </c>
      <c r="M9" s="128">
        <f t="shared" si="4"/>
        <v>13.793103448275861</v>
      </c>
      <c r="N9" s="130">
        <f>D9-J9</f>
        <v>27</v>
      </c>
      <c r="O9" s="131">
        <f aca="true" t="shared" si="6" ref="O9:O44">(N9/D9)*100</f>
        <v>93.10344827586206</v>
      </c>
      <c r="P9" s="129">
        <f t="shared" si="5"/>
        <v>23</v>
      </c>
      <c r="Q9" s="128">
        <f>(P9/N9)*100</f>
        <v>85.18518518518519</v>
      </c>
      <c r="R9" s="132">
        <v>9247.14</v>
      </c>
    </row>
    <row r="10" spans="1:18" s="165" customFormat="1" ht="16.5" customHeight="1">
      <c r="A10" s="19"/>
      <c r="B10" s="174" t="s">
        <v>21</v>
      </c>
      <c r="C10" s="126">
        <v>82</v>
      </c>
      <c r="D10" s="127">
        <v>56</v>
      </c>
      <c r="E10" s="128">
        <f t="shared" si="0"/>
        <v>68.29268292682927</v>
      </c>
      <c r="F10" s="129">
        <v>42</v>
      </c>
      <c r="G10" s="128">
        <f t="shared" si="1"/>
        <v>75</v>
      </c>
      <c r="H10" s="129">
        <v>3</v>
      </c>
      <c r="I10" s="128">
        <f t="shared" si="2"/>
        <v>5.357142857142857</v>
      </c>
      <c r="J10" s="127">
        <v>5</v>
      </c>
      <c r="K10" s="128">
        <f t="shared" si="3"/>
        <v>8.928571428571429</v>
      </c>
      <c r="L10" s="127">
        <v>6</v>
      </c>
      <c r="M10" s="128">
        <f t="shared" si="4"/>
        <v>10.714285714285714</v>
      </c>
      <c r="N10" s="130">
        <f aca="true" t="shared" si="7" ref="N10:N44">D10-J10</f>
        <v>51</v>
      </c>
      <c r="O10" s="131">
        <f t="shared" si="6"/>
        <v>91.07142857142857</v>
      </c>
      <c r="P10" s="129">
        <f t="shared" si="5"/>
        <v>45</v>
      </c>
      <c r="Q10" s="128">
        <f>(P10/N10)*100</f>
        <v>88.23529411764706</v>
      </c>
      <c r="R10" s="132">
        <v>12393.5</v>
      </c>
    </row>
    <row r="11" spans="1:18" s="9" customFormat="1" ht="16.5" customHeight="1">
      <c r="A11" s="94"/>
      <c r="B11" s="158" t="s">
        <v>22</v>
      </c>
      <c r="C11" s="173">
        <v>39</v>
      </c>
      <c r="D11" s="159">
        <v>25</v>
      </c>
      <c r="E11" s="160">
        <f t="shared" si="0"/>
        <v>64.1025641025641</v>
      </c>
      <c r="F11" s="161">
        <v>20</v>
      </c>
      <c r="G11" s="160">
        <f t="shared" si="1"/>
        <v>80</v>
      </c>
      <c r="H11" s="161">
        <v>0</v>
      </c>
      <c r="I11" s="160">
        <f t="shared" si="2"/>
        <v>0</v>
      </c>
      <c r="J11" s="159">
        <v>0</v>
      </c>
      <c r="K11" s="160">
        <f t="shared" si="3"/>
        <v>0</v>
      </c>
      <c r="L11" s="159">
        <v>5</v>
      </c>
      <c r="M11" s="160">
        <f t="shared" si="4"/>
        <v>20</v>
      </c>
      <c r="N11" s="162">
        <f t="shared" si="7"/>
        <v>25</v>
      </c>
      <c r="O11" s="163">
        <f t="shared" si="6"/>
        <v>100</v>
      </c>
      <c r="P11" s="161">
        <f t="shared" si="5"/>
        <v>20</v>
      </c>
      <c r="Q11" s="160">
        <f aca="true" t="shared" si="8" ref="Q11:Q44">(P11/N11)*100</f>
        <v>80</v>
      </c>
      <c r="R11" s="164">
        <v>13242</v>
      </c>
    </row>
    <row r="12" spans="1:18" s="9" customFormat="1" ht="16.5" customHeight="1">
      <c r="A12" s="19">
        <v>3</v>
      </c>
      <c r="B12" s="125" t="s">
        <v>23</v>
      </c>
      <c r="C12" s="96">
        <f>SUM(C13:C15)</f>
        <v>109</v>
      </c>
      <c r="D12" s="97">
        <f>SUM(D13:D15)</f>
        <v>87</v>
      </c>
      <c r="E12" s="73">
        <f t="shared" si="0"/>
        <v>79.81651376146789</v>
      </c>
      <c r="F12" s="98">
        <f>SUM(F13:F15)</f>
        <v>70</v>
      </c>
      <c r="G12" s="73">
        <f t="shared" si="1"/>
        <v>80.45977011494253</v>
      </c>
      <c r="H12" s="98">
        <f>SUM(H13:H15)</f>
        <v>2</v>
      </c>
      <c r="I12" s="73">
        <f t="shared" si="2"/>
        <v>2.2988505747126435</v>
      </c>
      <c r="J12" s="97">
        <f>SUM(J13:J15)</f>
        <v>3</v>
      </c>
      <c r="K12" s="73">
        <f t="shared" si="3"/>
        <v>3.4482758620689653</v>
      </c>
      <c r="L12" s="97">
        <f>SUM(L13:L15)</f>
        <v>12</v>
      </c>
      <c r="M12" s="73">
        <f t="shared" si="4"/>
        <v>13.793103448275861</v>
      </c>
      <c r="N12" s="122">
        <f t="shared" si="7"/>
        <v>84</v>
      </c>
      <c r="O12" s="123">
        <f t="shared" si="6"/>
        <v>96.55172413793103</v>
      </c>
      <c r="P12" s="98">
        <f t="shared" si="5"/>
        <v>72</v>
      </c>
      <c r="Q12" s="73">
        <f t="shared" si="8"/>
        <v>85.71428571428571</v>
      </c>
      <c r="R12" s="124"/>
    </row>
    <row r="13" spans="1:18" s="165" customFormat="1" ht="16.5" customHeight="1">
      <c r="A13" s="19"/>
      <c r="B13" s="125" t="s">
        <v>24</v>
      </c>
      <c r="C13" s="126">
        <v>27</v>
      </c>
      <c r="D13" s="127">
        <v>23</v>
      </c>
      <c r="E13" s="128">
        <f t="shared" si="0"/>
        <v>85.18518518518519</v>
      </c>
      <c r="F13" s="129">
        <v>18</v>
      </c>
      <c r="G13" s="128">
        <f t="shared" si="1"/>
        <v>78.26086956521739</v>
      </c>
      <c r="H13" s="129">
        <v>0</v>
      </c>
      <c r="I13" s="128">
        <f t="shared" si="2"/>
        <v>0</v>
      </c>
      <c r="J13" s="127">
        <v>1</v>
      </c>
      <c r="K13" s="128">
        <f t="shared" si="3"/>
        <v>4.3478260869565215</v>
      </c>
      <c r="L13" s="127">
        <v>4</v>
      </c>
      <c r="M13" s="128">
        <f t="shared" si="4"/>
        <v>17.391304347826086</v>
      </c>
      <c r="N13" s="130">
        <f t="shared" si="7"/>
        <v>22</v>
      </c>
      <c r="O13" s="131">
        <f t="shared" si="6"/>
        <v>95.65217391304348</v>
      </c>
      <c r="P13" s="129">
        <f t="shared" si="5"/>
        <v>18</v>
      </c>
      <c r="Q13" s="128">
        <f t="shared" si="8"/>
        <v>81.81818181818183</v>
      </c>
      <c r="R13" s="132">
        <v>9662</v>
      </c>
    </row>
    <row r="14" spans="1:18" s="165" customFormat="1" ht="16.5" customHeight="1">
      <c r="A14" s="19"/>
      <c r="B14" s="125" t="s">
        <v>25</v>
      </c>
      <c r="C14" s="126">
        <v>7</v>
      </c>
      <c r="D14" s="127">
        <v>6</v>
      </c>
      <c r="E14" s="128">
        <f t="shared" si="0"/>
        <v>85.71428571428571</v>
      </c>
      <c r="F14" s="129">
        <v>2</v>
      </c>
      <c r="G14" s="128">
        <f t="shared" si="1"/>
        <v>33.33333333333333</v>
      </c>
      <c r="H14" s="129">
        <v>1</v>
      </c>
      <c r="I14" s="128">
        <f t="shared" si="2"/>
        <v>16.666666666666664</v>
      </c>
      <c r="J14" s="127">
        <v>0</v>
      </c>
      <c r="K14" s="128">
        <f t="shared" si="3"/>
        <v>0</v>
      </c>
      <c r="L14" s="127">
        <v>3</v>
      </c>
      <c r="M14" s="128">
        <f t="shared" si="4"/>
        <v>50</v>
      </c>
      <c r="N14" s="130">
        <f t="shared" si="7"/>
        <v>6</v>
      </c>
      <c r="O14" s="131">
        <f t="shared" si="6"/>
        <v>100</v>
      </c>
      <c r="P14" s="129">
        <f t="shared" si="5"/>
        <v>3</v>
      </c>
      <c r="Q14" s="128">
        <f t="shared" si="8"/>
        <v>50</v>
      </c>
      <c r="R14" s="132">
        <v>15000</v>
      </c>
    </row>
    <row r="15" spans="1:18" s="9" customFormat="1" ht="16.5" customHeight="1">
      <c r="A15" s="20"/>
      <c r="B15" s="21" t="s">
        <v>26</v>
      </c>
      <c r="C15" s="50">
        <v>75</v>
      </c>
      <c r="D15" s="58">
        <v>58</v>
      </c>
      <c r="E15" s="63">
        <f t="shared" si="0"/>
        <v>77.33333333333333</v>
      </c>
      <c r="F15" s="68">
        <v>50</v>
      </c>
      <c r="G15" s="63">
        <f t="shared" si="1"/>
        <v>86.20689655172413</v>
      </c>
      <c r="H15" s="68">
        <v>1</v>
      </c>
      <c r="I15" s="63">
        <f t="shared" si="2"/>
        <v>1.7241379310344827</v>
      </c>
      <c r="J15" s="58">
        <v>2</v>
      </c>
      <c r="K15" s="63">
        <f t="shared" si="3"/>
        <v>3.4482758620689653</v>
      </c>
      <c r="L15" s="58">
        <v>5</v>
      </c>
      <c r="M15" s="63">
        <f t="shared" si="4"/>
        <v>8.620689655172415</v>
      </c>
      <c r="N15" s="74">
        <f t="shared" si="7"/>
        <v>56</v>
      </c>
      <c r="O15" s="78">
        <f t="shared" si="6"/>
        <v>96.55172413793103</v>
      </c>
      <c r="P15" s="68">
        <f t="shared" si="5"/>
        <v>51</v>
      </c>
      <c r="Q15" s="63">
        <f t="shared" si="8"/>
        <v>91.07142857142857</v>
      </c>
      <c r="R15" s="84">
        <v>11629.35</v>
      </c>
    </row>
    <row r="16" spans="1:18" s="7" customFormat="1" ht="16.5" customHeight="1">
      <c r="A16" s="228" t="s">
        <v>66</v>
      </c>
      <c r="B16" s="229"/>
      <c r="C16" s="51">
        <f>SUM(C12,C8)</f>
        <v>268</v>
      </c>
      <c r="D16" s="59">
        <f>D8+D12</f>
        <v>197</v>
      </c>
      <c r="E16" s="64">
        <f t="shared" si="0"/>
        <v>73.50746268656717</v>
      </c>
      <c r="F16" s="69">
        <f>F8+F12</f>
        <v>154</v>
      </c>
      <c r="G16" s="64">
        <f t="shared" si="1"/>
        <v>78.1725888324873</v>
      </c>
      <c r="H16" s="69">
        <f>H8+H12</f>
        <v>6</v>
      </c>
      <c r="I16" s="64">
        <f t="shared" si="2"/>
        <v>3.0456852791878175</v>
      </c>
      <c r="J16" s="59">
        <f>J8+J12</f>
        <v>10</v>
      </c>
      <c r="K16" s="64">
        <f t="shared" si="3"/>
        <v>5.0761421319796955</v>
      </c>
      <c r="L16" s="59">
        <f>L8+L12</f>
        <v>27</v>
      </c>
      <c r="M16" s="64">
        <f t="shared" si="4"/>
        <v>13.705583756345177</v>
      </c>
      <c r="N16" s="43">
        <f t="shared" si="7"/>
        <v>187</v>
      </c>
      <c r="O16" s="77">
        <f t="shared" si="6"/>
        <v>94.9238578680203</v>
      </c>
      <c r="P16" s="67">
        <f t="shared" si="5"/>
        <v>160</v>
      </c>
      <c r="Q16" s="87">
        <f t="shared" si="8"/>
        <v>85.56149732620321</v>
      </c>
      <c r="R16" s="83">
        <v>11584.72</v>
      </c>
    </row>
    <row r="17" spans="1:27" s="9" customFormat="1" ht="16.5" customHeight="1">
      <c r="A17" s="19">
        <v>4</v>
      </c>
      <c r="B17" s="95" t="s">
        <v>0</v>
      </c>
      <c r="C17" s="96">
        <v>44</v>
      </c>
      <c r="D17" s="97">
        <v>26</v>
      </c>
      <c r="E17" s="73">
        <f t="shared" si="0"/>
        <v>59.09090909090909</v>
      </c>
      <c r="F17" s="98">
        <v>13</v>
      </c>
      <c r="G17" s="73">
        <f t="shared" si="1"/>
        <v>50</v>
      </c>
      <c r="H17" s="98">
        <v>3</v>
      </c>
      <c r="I17" s="73">
        <f t="shared" si="2"/>
        <v>11.538461538461538</v>
      </c>
      <c r="J17" s="97">
        <v>4</v>
      </c>
      <c r="K17" s="73">
        <f t="shared" si="3"/>
        <v>15.384615384615385</v>
      </c>
      <c r="L17" s="97">
        <v>6</v>
      </c>
      <c r="M17" s="86">
        <f t="shared" si="4"/>
        <v>23.076923076923077</v>
      </c>
      <c r="N17" s="43">
        <f t="shared" si="7"/>
        <v>22</v>
      </c>
      <c r="O17" s="77">
        <f t="shared" si="6"/>
        <v>84.61538461538461</v>
      </c>
      <c r="P17" s="98">
        <f t="shared" si="5"/>
        <v>16</v>
      </c>
      <c r="Q17" s="86">
        <f t="shared" si="8"/>
        <v>72.72727272727273</v>
      </c>
      <c r="R17" s="82">
        <v>9017.14</v>
      </c>
      <c r="AA17" s="10"/>
    </row>
    <row r="18" spans="1:18" s="9" customFormat="1" ht="16.5" customHeight="1">
      <c r="A18" s="102">
        <v>5</v>
      </c>
      <c r="B18" s="103" t="s">
        <v>1</v>
      </c>
      <c r="C18" s="104">
        <v>57</v>
      </c>
      <c r="D18" s="105">
        <v>43</v>
      </c>
      <c r="E18" s="106">
        <f t="shared" si="0"/>
        <v>75.43859649122807</v>
      </c>
      <c r="F18" s="107">
        <v>37</v>
      </c>
      <c r="G18" s="106">
        <f t="shared" si="1"/>
        <v>86.04651162790698</v>
      </c>
      <c r="H18" s="107">
        <v>0</v>
      </c>
      <c r="I18" s="106">
        <f t="shared" si="2"/>
        <v>0</v>
      </c>
      <c r="J18" s="105">
        <v>3</v>
      </c>
      <c r="K18" s="106">
        <f t="shared" si="3"/>
        <v>6.976744186046512</v>
      </c>
      <c r="L18" s="105">
        <v>3</v>
      </c>
      <c r="M18" s="106">
        <f t="shared" si="4"/>
        <v>6.976744186046512</v>
      </c>
      <c r="N18" s="108">
        <f t="shared" si="7"/>
        <v>40</v>
      </c>
      <c r="O18" s="109">
        <f t="shared" si="6"/>
        <v>93.02325581395348</v>
      </c>
      <c r="P18" s="107">
        <f t="shared" si="5"/>
        <v>37</v>
      </c>
      <c r="Q18" s="106">
        <f t="shared" si="8"/>
        <v>92.5</v>
      </c>
      <c r="R18" s="110">
        <v>13227.65</v>
      </c>
    </row>
    <row r="19" spans="1:18" s="9" customFormat="1" ht="16.5" customHeight="1">
      <c r="A19" s="19">
        <v>6</v>
      </c>
      <c r="B19" s="95" t="s">
        <v>2</v>
      </c>
      <c r="C19" s="96">
        <v>47</v>
      </c>
      <c r="D19" s="97">
        <v>36</v>
      </c>
      <c r="E19" s="73">
        <f t="shared" si="0"/>
        <v>76.59574468085107</v>
      </c>
      <c r="F19" s="98">
        <v>28</v>
      </c>
      <c r="G19" s="73">
        <f t="shared" si="1"/>
        <v>77.77777777777779</v>
      </c>
      <c r="H19" s="98">
        <v>1</v>
      </c>
      <c r="I19" s="73">
        <f t="shared" si="2"/>
        <v>2.7777777777777777</v>
      </c>
      <c r="J19" s="97">
        <v>5</v>
      </c>
      <c r="K19" s="73">
        <f t="shared" si="3"/>
        <v>13.88888888888889</v>
      </c>
      <c r="L19" s="97">
        <v>2</v>
      </c>
      <c r="M19" s="99">
        <f t="shared" si="4"/>
        <v>5.555555555555555</v>
      </c>
      <c r="N19" s="75">
        <f t="shared" si="7"/>
        <v>31</v>
      </c>
      <c r="O19" s="100">
        <f t="shared" si="6"/>
        <v>86.11111111111111</v>
      </c>
      <c r="P19" s="98">
        <f t="shared" si="5"/>
        <v>29</v>
      </c>
      <c r="Q19" s="99">
        <f t="shared" si="8"/>
        <v>93.54838709677419</v>
      </c>
      <c r="R19" s="101">
        <v>11497.93</v>
      </c>
    </row>
    <row r="20" spans="1:18" s="11" customFormat="1" ht="16.5" customHeight="1">
      <c r="A20" s="230" t="s">
        <v>67</v>
      </c>
      <c r="B20" s="231"/>
      <c r="C20" s="49">
        <f>SUM(C17:C19)</f>
        <v>148</v>
      </c>
      <c r="D20" s="57">
        <f>SUM(D17:D19)</f>
        <v>105</v>
      </c>
      <c r="E20" s="62">
        <f t="shared" si="0"/>
        <v>70.94594594594594</v>
      </c>
      <c r="F20" s="67">
        <f>SUM(F17:F19)</f>
        <v>78</v>
      </c>
      <c r="G20" s="62">
        <f t="shared" si="1"/>
        <v>74.28571428571429</v>
      </c>
      <c r="H20" s="67">
        <f>SUM(H17:H19)</f>
        <v>4</v>
      </c>
      <c r="I20" s="62">
        <f t="shared" si="2"/>
        <v>3.8095238095238098</v>
      </c>
      <c r="J20" s="57">
        <f>SUM(J17:J19)</f>
        <v>12</v>
      </c>
      <c r="K20" s="62">
        <f t="shared" si="3"/>
        <v>11.428571428571429</v>
      </c>
      <c r="L20" s="57">
        <f>SUM(L17:L19)</f>
        <v>11</v>
      </c>
      <c r="M20" s="62">
        <f t="shared" si="4"/>
        <v>10.476190476190476</v>
      </c>
      <c r="N20" s="43">
        <f t="shared" si="7"/>
        <v>93</v>
      </c>
      <c r="O20" s="77">
        <f t="shared" si="6"/>
        <v>88.57142857142857</v>
      </c>
      <c r="P20" s="67">
        <f t="shared" si="5"/>
        <v>82</v>
      </c>
      <c r="Q20" s="87">
        <f t="shared" si="8"/>
        <v>88.17204301075269</v>
      </c>
      <c r="R20" s="83">
        <v>11810.65</v>
      </c>
    </row>
    <row r="21" spans="1:18" s="9" customFormat="1" ht="16.5" customHeight="1">
      <c r="A21" s="19">
        <v>7</v>
      </c>
      <c r="B21" s="95" t="s">
        <v>3</v>
      </c>
      <c r="C21" s="96">
        <v>9</v>
      </c>
      <c r="D21" s="97">
        <v>8</v>
      </c>
      <c r="E21" s="73">
        <f t="shared" si="0"/>
        <v>88.88888888888889</v>
      </c>
      <c r="F21" s="98">
        <v>3</v>
      </c>
      <c r="G21" s="73">
        <f t="shared" si="1"/>
        <v>37.5</v>
      </c>
      <c r="H21" s="98">
        <v>1</v>
      </c>
      <c r="I21" s="73">
        <f t="shared" si="2"/>
        <v>12.5</v>
      </c>
      <c r="J21" s="97">
        <v>2</v>
      </c>
      <c r="K21" s="73">
        <f t="shared" si="3"/>
        <v>25</v>
      </c>
      <c r="L21" s="111">
        <v>2</v>
      </c>
      <c r="M21" s="86">
        <f t="shared" si="4"/>
        <v>25</v>
      </c>
      <c r="N21" s="43">
        <f t="shared" si="7"/>
        <v>6</v>
      </c>
      <c r="O21" s="77">
        <f t="shared" si="6"/>
        <v>75</v>
      </c>
      <c r="P21" s="98">
        <f t="shared" si="5"/>
        <v>4</v>
      </c>
      <c r="Q21" s="86">
        <f t="shared" si="8"/>
        <v>66.66666666666666</v>
      </c>
      <c r="R21" s="82">
        <v>12500</v>
      </c>
    </row>
    <row r="22" spans="1:18" s="9" customFormat="1" ht="16.5" customHeight="1">
      <c r="A22" s="113">
        <v>8</v>
      </c>
      <c r="B22" s="114" t="s">
        <v>4</v>
      </c>
      <c r="C22" s="115">
        <v>48</v>
      </c>
      <c r="D22" s="116">
        <v>36</v>
      </c>
      <c r="E22" s="117">
        <f t="shared" si="0"/>
        <v>75</v>
      </c>
      <c r="F22" s="118">
        <v>26</v>
      </c>
      <c r="G22" s="117">
        <f t="shared" si="1"/>
        <v>72.22222222222221</v>
      </c>
      <c r="H22" s="118">
        <v>2</v>
      </c>
      <c r="I22" s="117">
        <f t="shared" si="2"/>
        <v>5.555555555555555</v>
      </c>
      <c r="J22" s="116">
        <v>5</v>
      </c>
      <c r="K22" s="117">
        <f t="shared" si="3"/>
        <v>13.88888888888889</v>
      </c>
      <c r="L22" s="116">
        <v>3</v>
      </c>
      <c r="M22" s="117">
        <f t="shared" si="4"/>
        <v>8.333333333333332</v>
      </c>
      <c r="N22" s="119">
        <f t="shared" si="7"/>
        <v>31</v>
      </c>
      <c r="O22" s="120">
        <f t="shared" si="6"/>
        <v>86.11111111111111</v>
      </c>
      <c r="P22" s="118">
        <f t="shared" si="5"/>
        <v>28</v>
      </c>
      <c r="Q22" s="117">
        <f t="shared" si="8"/>
        <v>90.32258064516128</v>
      </c>
      <c r="R22" s="121">
        <v>14269.57</v>
      </c>
    </row>
    <row r="23" spans="1:18" s="9" customFormat="1" ht="16.5" customHeight="1">
      <c r="A23" s="102">
        <v>9</v>
      </c>
      <c r="B23" s="103" t="s">
        <v>5</v>
      </c>
      <c r="C23" s="104">
        <v>101</v>
      </c>
      <c r="D23" s="105">
        <v>70</v>
      </c>
      <c r="E23" s="106">
        <f t="shared" si="0"/>
        <v>69.3069306930693</v>
      </c>
      <c r="F23" s="107">
        <v>56</v>
      </c>
      <c r="G23" s="106">
        <f t="shared" si="1"/>
        <v>80</v>
      </c>
      <c r="H23" s="107">
        <v>0</v>
      </c>
      <c r="I23" s="106">
        <f t="shared" si="2"/>
        <v>0</v>
      </c>
      <c r="J23" s="105">
        <v>6</v>
      </c>
      <c r="K23" s="106">
        <f t="shared" si="3"/>
        <v>8.571428571428571</v>
      </c>
      <c r="L23" s="105">
        <v>8</v>
      </c>
      <c r="M23" s="106">
        <f t="shared" si="4"/>
        <v>11.428571428571429</v>
      </c>
      <c r="N23" s="108">
        <f t="shared" si="7"/>
        <v>64</v>
      </c>
      <c r="O23" s="109">
        <f t="shared" si="6"/>
        <v>91.42857142857143</v>
      </c>
      <c r="P23" s="107">
        <f t="shared" si="5"/>
        <v>56</v>
      </c>
      <c r="Q23" s="106">
        <f t="shared" si="8"/>
        <v>87.5</v>
      </c>
      <c r="R23" s="110">
        <v>16296.35</v>
      </c>
    </row>
    <row r="24" spans="1:18" s="9" customFormat="1" ht="16.5" customHeight="1">
      <c r="A24" s="102">
        <v>10</v>
      </c>
      <c r="B24" s="103" t="s">
        <v>6</v>
      </c>
      <c r="C24" s="104">
        <v>10</v>
      </c>
      <c r="D24" s="105">
        <v>10</v>
      </c>
      <c r="E24" s="106">
        <f t="shared" si="0"/>
        <v>100</v>
      </c>
      <c r="F24" s="107">
        <v>2</v>
      </c>
      <c r="G24" s="106">
        <f t="shared" si="1"/>
        <v>20</v>
      </c>
      <c r="H24" s="107">
        <v>0</v>
      </c>
      <c r="I24" s="106">
        <f t="shared" si="2"/>
        <v>0</v>
      </c>
      <c r="J24" s="105">
        <v>6</v>
      </c>
      <c r="K24" s="106">
        <f t="shared" si="3"/>
        <v>60</v>
      </c>
      <c r="L24" s="105">
        <v>2</v>
      </c>
      <c r="M24" s="106">
        <f t="shared" si="4"/>
        <v>20</v>
      </c>
      <c r="N24" s="108">
        <f t="shared" si="7"/>
        <v>4</v>
      </c>
      <c r="O24" s="109">
        <f t="shared" si="6"/>
        <v>40</v>
      </c>
      <c r="P24" s="107">
        <f t="shared" si="5"/>
        <v>2</v>
      </c>
      <c r="Q24" s="106">
        <f t="shared" si="8"/>
        <v>50</v>
      </c>
      <c r="R24" s="110">
        <v>17250</v>
      </c>
    </row>
    <row r="25" spans="1:18" s="9" customFormat="1" ht="16.5" customHeight="1">
      <c r="A25" s="102">
        <v>11</v>
      </c>
      <c r="B25" s="103" t="s">
        <v>7</v>
      </c>
      <c r="C25" s="104">
        <f>SUM(C26:C30)</f>
        <v>301</v>
      </c>
      <c r="D25" s="105">
        <f>SUM(D26:D30)</f>
        <v>223</v>
      </c>
      <c r="E25" s="106">
        <f t="shared" si="0"/>
        <v>74.08637873754152</v>
      </c>
      <c r="F25" s="107">
        <f>SUM(F26:F30)</f>
        <v>181</v>
      </c>
      <c r="G25" s="106">
        <f t="shared" si="1"/>
        <v>81.16591928251121</v>
      </c>
      <c r="H25" s="107">
        <f>SUM(H26:H30)</f>
        <v>2</v>
      </c>
      <c r="I25" s="106">
        <f t="shared" si="2"/>
        <v>0.8968609865470852</v>
      </c>
      <c r="J25" s="105">
        <f>SUM(J26:J30)</f>
        <v>15</v>
      </c>
      <c r="K25" s="106">
        <f t="shared" si="3"/>
        <v>6.726457399103139</v>
      </c>
      <c r="L25" s="105">
        <f>SUM(L26:L30)</f>
        <v>25</v>
      </c>
      <c r="M25" s="106">
        <f t="shared" si="4"/>
        <v>11.210762331838566</v>
      </c>
      <c r="N25" s="108">
        <f>SUM(N26:N30)</f>
        <v>208</v>
      </c>
      <c r="O25" s="109">
        <f t="shared" si="6"/>
        <v>93.27354260089686</v>
      </c>
      <c r="P25" s="107">
        <f>SUM(P26:P30)</f>
        <v>183</v>
      </c>
      <c r="Q25" s="106">
        <f t="shared" si="8"/>
        <v>87.98076923076923</v>
      </c>
      <c r="R25" s="149"/>
    </row>
    <row r="26" spans="1:18" s="9" customFormat="1" ht="16.5" customHeight="1">
      <c r="A26" s="113"/>
      <c r="B26" s="150" t="s">
        <v>27</v>
      </c>
      <c r="C26" s="151">
        <v>98</v>
      </c>
      <c r="D26" s="152">
        <v>72</v>
      </c>
      <c r="E26" s="153">
        <f t="shared" si="0"/>
        <v>73.46938775510205</v>
      </c>
      <c r="F26" s="154">
        <v>65</v>
      </c>
      <c r="G26" s="153">
        <f t="shared" si="1"/>
        <v>90.27777777777779</v>
      </c>
      <c r="H26" s="154">
        <v>1</v>
      </c>
      <c r="I26" s="153">
        <f t="shared" si="2"/>
        <v>1.3888888888888888</v>
      </c>
      <c r="J26" s="152">
        <v>1</v>
      </c>
      <c r="K26" s="153">
        <f t="shared" si="3"/>
        <v>1.3888888888888888</v>
      </c>
      <c r="L26" s="152">
        <v>5</v>
      </c>
      <c r="M26" s="153">
        <f t="shared" si="4"/>
        <v>6.944444444444445</v>
      </c>
      <c r="N26" s="155">
        <f t="shared" si="7"/>
        <v>71</v>
      </c>
      <c r="O26" s="156">
        <f t="shared" si="6"/>
        <v>98.61111111111111</v>
      </c>
      <c r="P26" s="154">
        <f t="shared" si="5"/>
        <v>66</v>
      </c>
      <c r="Q26" s="153">
        <f t="shared" si="8"/>
        <v>92.95774647887323</v>
      </c>
      <c r="R26" s="157">
        <v>17126.09</v>
      </c>
    </row>
    <row r="27" spans="1:18" s="165" customFormat="1" ht="16.5" customHeight="1">
      <c r="A27" s="19"/>
      <c r="B27" s="125" t="s">
        <v>28</v>
      </c>
      <c r="C27" s="126">
        <v>59</v>
      </c>
      <c r="D27" s="127">
        <v>49</v>
      </c>
      <c r="E27" s="128">
        <f t="shared" si="0"/>
        <v>83.05084745762711</v>
      </c>
      <c r="F27" s="129">
        <v>41</v>
      </c>
      <c r="G27" s="128">
        <f t="shared" si="1"/>
        <v>83.6734693877551</v>
      </c>
      <c r="H27" s="129">
        <v>0</v>
      </c>
      <c r="I27" s="128">
        <f t="shared" si="2"/>
        <v>0</v>
      </c>
      <c r="J27" s="127">
        <v>2</v>
      </c>
      <c r="K27" s="128">
        <f t="shared" si="3"/>
        <v>4.081632653061225</v>
      </c>
      <c r="L27" s="127">
        <v>6</v>
      </c>
      <c r="M27" s="128">
        <f t="shared" si="4"/>
        <v>12.244897959183673</v>
      </c>
      <c r="N27" s="130">
        <f t="shared" si="7"/>
        <v>47</v>
      </c>
      <c r="O27" s="131">
        <f t="shared" si="6"/>
        <v>95.91836734693877</v>
      </c>
      <c r="P27" s="129">
        <f t="shared" si="5"/>
        <v>41</v>
      </c>
      <c r="Q27" s="128">
        <f t="shared" si="8"/>
        <v>87.2340425531915</v>
      </c>
      <c r="R27" s="132">
        <v>15710.5</v>
      </c>
    </row>
    <row r="28" spans="1:18" s="165" customFormat="1" ht="16.5" customHeight="1">
      <c r="A28" s="19"/>
      <c r="B28" s="125" t="s">
        <v>29</v>
      </c>
      <c r="C28" s="126">
        <v>61</v>
      </c>
      <c r="D28" s="127">
        <v>37</v>
      </c>
      <c r="E28" s="128">
        <f t="shared" si="0"/>
        <v>60.65573770491803</v>
      </c>
      <c r="F28" s="129">
        <v>34</v>
      </c>
      <c r="G28" s="128">
        <f t="shared" si="1"/>
        <v>91.8918918918919</v>
      </c>
      <c r="H28" s="129">
        <v>0</v>
      </c>
      <c r="I28" s="128">
        <f t="shared" si="2"/>
        <v>0</v>
      </c>
      <c r="J28" s="127">
        <v>2</v>
      </c>
      <c r="K28" s="128">
        <f t="shared" si="3"/>
        <v>5.405405405405405</v>
      </c>
      <c r="L28" s="127">
        <v>1</v>
      </c>
      <c r="M28" s="128">
        <f t="shared" si="4"/>
        <v>2.7027027027027026</v>
      </c>
      <c r="N28" s="130">
        <f t="shared" si="7"/>
        <v>35</v>
      </c>
      <c r="O28" s="131">
        <f t="shared" si="6"/>
        <v>94.5945945945946</v>
      </c>
      <c r="P28" s="129">
        <f t="shared" si="5"/>
        <v>34</v>
      </c>
      <c r="Q28" s="128">
        <f t="shared" si="8"/>
        <v>97.14285714285714</v>
      </c>
      <c r="R28" s="132">
        <v>19007.41</v>
      </c>
    </row>
    <row r="29" spans="1:18" s="165" customFormat="1" ht="16.5" customHeight="1">
      <c r="A29" s="19"/>
      <c r="B29" s="125" t="s">
        <v>30</v>
      </c>
      <c r="C29" s="126">
        <v>43</v>
      </c>
      <c r="D29" s="127">
        <v>34</v>
      </c>
      <c r="E29" s="128">
        <f t="shared" si="0"/>
        <v>79.06976744186046</v>
      </c>
      <c r="F29" s="129">
        <v>25</v>
      </c>
      <c r="G29" s="128">
        <f t="shared" si="1"/>
        <v>73.52941176470588</v>
      </c>
      <c r="H29" s="129">
        <v>0</v>
      </c>
      <c r="I29" s="128">
        <f t="shared" si="2"/>
        <v>0</v>
      </c>
      <c r="J29" s="127">
        <v>3</v>
      </c>
      <c r="K29" s="128">
        <f t="shared" si="3"/>
        <v>8.823529411764707</v>
      </c>
      <c r="L29" s="127">
        <v>6</v>
      </c>
      <c r="M29" s="128">
        <f t="shared" si="4"/>
        <v>17.647058823529413</v>
      </c>
      <c r="N29" s="130">
        <f t="shared" si="7"/>
        <v>31</v>
      </c>
      <c r="O29" s="131">
        <f t="shared" si="6"/>
        <v>91.17647058823529</v>
      </c>
      <c r="P29" s="129">
        <f t="shared" si="5"/>
        <v>25</v>
      </c>
      <c r="Q29" s="128">
        <f t="shared" si="8"/>
        <v>80.64516129032258</v>
      </c>
      <c r="R29" s="132">
        <v>15515</v>
      </c>
    </row>
    <row r="30" spans="1:18" s="9" customFormat="1" ht="16.5" customHeight="1">
      <c r="A30" s="20"/>
      <c r="B30" s="21" t="s">
        <v>60</v>
      </c>
      <c r="C30" s="175">
        <v>40</v>
      </c>
      <c r="D30" s="58">
        <v>31</v>
      </c>
      <c r="E30" s="63">
        <f>D30/C30*100</f>
        <v>77.5</v>
      </c>
      <c r="F30" s="68">
        <v>16</v>
      </c>
      <c r="G30" s="63">
        <f t="shared" si="1"/>
        <v>51.61290322580645</v>
      </c>
      <c r="H30" s="68">
        <v>1</v>
      </c>
      <c r="I30" s="63">
        <f t="shared" si="2"/>
        <v>3.225806451612903</v>
      </c>
      <c r="J30" s="58">
        <v>7</v>
      </c>
      <c r="K30" s="63">
        <f t="shared" si="3"/>
        <v>22.58064516129032</v>
      </c>
      <c r="L30" s="58">
        <v>7</v>
      </c>
      <c r="M30" s="63">
        <f t="shared" si="4"/>
        <v>22.58064516129032</v>
      </c>
      <c r="N30" s="74">
        <f>D30-J30</f>
        <v>24</v>
      </c>
      <c r="O30" s="78">
        <f>(N30/D30)*100</f>
        <v>77.41935483870968</v>
      </c>
      <c r="P30" s="68">
        <f>F30+H30</f>
        <v>17</v>
      </c>
      <c r="Q30" s="63">
        <f>(P30/N30)*100</f>
        <v>70.83333333333334</v>
      </c>
      <c r="R30" s="84">
        <v>16606.25</v>
      </c>
    </row>
    <row r="31" spans="1:18" s="9" customFormat="1" ht="16.5" customHeight="1">
      <c r="A31" s="94">
        <v>12</v>
      </c>
      <c r="B31" s="133" t="s">
        <v>8</v>
      </c>
      <c r="C31" s="134">
        <v>42</v>
      </c>
      <c r="D31" s="135">
        <v>33</v>
      </c>
      <c r="E31" s="136">
        <f t="shared" si="0"/>
        <v>78.57142857142857</v>
      </c>
      <c r="F31" s="137">
        <v>23</v>
      </c>
      <c r="G31" s="136">
        <f t="shared" si="1"/>
        <v>69.6969696969697</v>
      </c>
      <c r="H31" s="137">
        <v>1</v>
      </c>
      <c r="I31" s="136">
        <f t="shared" si="2"/>
        <v>3.0303030303030303</v>
      </c>
      <c r="J31" s="135">
        <v>5</v>
      </c>
      <c r="K31" s="136">
        <f t="shared" si="3"/>
        <v>15.151515151515152</v>
      </c>
      <c r="L31" s="135">
        <v>4</v>
      </c>
      <c r="M31" s="136">
        <f t="shared" si="4"/>
        <v>12.121212121212121</v>
      </c>
      <c r="N31" s="138">
        <f t="shared" si="7"/>
        <v>28</v>
      </c>
      <c r="O31" s="139">
        <f t="shared" si="6"/>
        <v>84.84848484848484</v>
      </c>
      <c r="P31" s="137">
        <f t="shared" si="5"/>
        <v>24</v>
      </c>
      <c r="Q31" s="136">
        <f t="shared" si="8"/>
        <v>85.71428571428571</v>
      </c>
      <c r="R31" s="140">
        <v>13513.64</v>
      </c>
    </row>
    <row r="32" spans="1:18" s="9" customFormat="1" ht="16.5" customHeight="1">
      <c r="A32" s="102">
        <v>13</v>
      </c>
      <c r="B32" s="103" t="s">
        <v>9</v>
      </c>
      <c r="C32" s="104">
        <v>81</v>
      </c>
      <c r="D32" s="105">
        <v>56</v>
      </c>
      <c r="E32" s="106">
        <f t="shared" si="0"/>
        <v>69.1358024691358</v>
      </c>
      <c r="F32" s="107">
        <v>46</v>
      </c>
      <c r="G32" s="106">
        <f t="shared" si="1"/>
        <v>82.14285714285714</v>
      </c>
      <c r="H32" s="107">
        <v>0</v>
      </c>
      <c r="I32" s="106">
        <f t="shared" si="2"/>
        <v>0</v>
      </c>
      <c r="J32" s="105">
        <v>6</v>
      </c>
      <c r="K32" s="106">
        <f t="shared" si="3"/>
        <v>10.714285714285714</v>
      </c>
      <c r="L32" s="105">
        <v>4</v>
      </c>
      <c r="M32" s="106">
        <f t="shared" si="4"/>
        <v>7.142857142857142</v>
      </c>
      <c r="N32" s="108">
        <f t="shared" si="7"/>
        <v>50</v>
      </c>
      <c r="O32" s="109">
        <f t="shared" si="6"/>
        <v>89.28571428571429</v>
      </c>
      <c r="P32" s="107">
        <f t="shared" si="5"/>
        <v>46</v>
      </c>
      <c r="Q32" s="106">
        <f t="shared" si="8"/>
        <v>92</v>
      </c>
      <c r="R32" s="110">
        <v>15746.34</v>
      </c>
    </row>
    <row r="33" spans="1:18" s="9" customFormat="1" ht="16.5" customHeight="1">
      <c r="A33" s="102">
        <v>14</v>
      </c>
      <c r="B33" s="103" t="s">
        <v>10</v>
      </c>
      <c r="C33" s="104">
        <v>26</v>
      </c>
      <c r="D33" s="105">
        <v>17</v>
      </c>
      <c r="E33" s="106">
        <f t="shared" si="0"/>
        <v>65.38461538461539</v>
      </c>
      <c r="F33" s="107">
        <v>15</v>
      </c>
      <c r="G33" s="106">
        <f t="shared" si="1"/>
        <v>88.23529411764706</v>
      </c>
      <c r="H33" s="107">
        <v>0</v>
      </c>
      <c r="I33" s="106">
        <f t="shared" si="2"/>
        <v>0</v>
      </c>
      <c r="J33" s="105">
        <v>1</v>
      </c>
      <c r="K33" s="106">
        <f t="shared" si="3"/>
        <v>5.88235294117647</v>
      </c>
      <c r="L33" s="105">
        <v>1</v>
      </c>
      <c r="M33" s="106">
        <f t="shared" si="4"/>
        <v>5.88235294117647</v>
      </c>
      <c r="N33" s="108">
        <f t="shared" si="7"/>
        <v>16</v>
      </c>
      <c r="O33" s="109">
        <f t="shared" si="6"/>
        <v>94.11764705882352</v>
      </c>
      <c r="P33" s="107">
        <f t="shared" si="5"/>
        <v>15</v>
      </c>
      <c r="Q33" s="106">
        <f t="shared" si="8"/>
        <v>93.75</v>
      </c>
      <c r="R33" s="110">
        <v>16217.86</v>
      </c>
    </row>
    <row r="34" spans="1:18" s="9" customFormat="1" ht="16.5" customHeight="1">
      <c r="A34" s="102">
        <v>15</v>
      </c>
      <c r="B34" s="103" t="s">
        <v>11</v>
      </c>
      <c r="C34" s="104">
        <v>121</v>
      </c>
      <c r="D34" s="105">
        <v>88</v>
      </c>
      <c r="E34" s="106">
        <f t="shared" si="0"/>
        <v>72.72727272727273</v>
      </c>
      <c r="F34" s="107">
        <v>62</v>
      </c>
      <c r="G34" s="106">
        <f t="shared" si="1"/>
        <v>70.45454545454545</v>
      </c>
      <c r="H34" s="107">
        <v>2</v>
      </c>
      <c r="I34" s="106">
        <f t="shared" si="2"/>
        <v>2.272727272727273</v>
      </c>
      <c r="J34" s="105">
        <v>17</v>
      </c>
      <c r="K34" s="106">
        <f t="shared" si="3"/>
        <v>19.318181818181817</v>
      </c>
      <c r="L34" s="105">
        <v>7</v>
      </c>
      <c r="M34" s="106">
        <f t="shared" si="4"/>
        <v>7.954545454545454</v>
      </c>
      <c r="N34" s="108">
        <f t="shared" si="7"/>
        <v>71</v>
      </c>
      <c r="O34" s="109">
        <f t="shared" si="6"/>
        <v>80.68181818181817</v>
      </c>
      <c r="P34" s="107">
        <f t="shared" si="5"/>
        <v>64</v>
      </c>
      <c r="Q34" s="106">
        <f t="shared" si="8"/>
        <v>90.14084507042254</v>
      </c>
      <c r="R34" s="110">
        <v>16668.67</v>
      </c>
    </row>
    <row r="35" spans="1:18" s="9" customFormat="1" ht="16.5" customHeight="1">
      <c r="A35" s="102">
        <v>16</v>
      </c>
      <c r="B35" s="103" t="s">
        <v>12</v>
      </c>
      <c r="C35" s="104">
        <v>54</v>
      </c>
      <c r="D35" s="105">
        <v>36</v>
      </c>
      <c r="E35" s="106">
        <f t="shared" si="0"/>
        <v>66.66666666666666</v>
      </c>
      <c r="F35" s="107">
        <v>29</v>
      </c>
      <c r="G35" s="106">
        <f t="shared" si="1"/>
        <v>80.55555555555556</v>
      </c>
      <c r="H35" s="107">
        <v>0</v>
      </c>
      <c r="I35" s="106">
        <f t="shared" si="2"/>
        <v>0</v>
      </c>
      <c r="J35" s="105">
        <v>5</v>
      </c>
      <c r="K35" s="106">
        <f t="shared" si="3"/>
        <v>13.88888888888889</v>
      </c>
      <c r="L35" s="105">
        <v>2</v>
      </c>
      <c r="M35" s="106">
        <f t="shared" si="4"/>
        <v>5.555555555555555</v>
      </c>
      <c r="N35" s="108">
        <f t="shared" si="7"/>
        <v>31</v>
      </c>
      <c r="O35" s="109">
        <f t="shared" si="6"/>
        <v>86.11111111111111</v>
      </c>
      <c r="P35" s="107">
        <f t="shared" si="5"/>
        <v>29</v>
      </c>
      <c r="Q35" s="106">
        <f t="shared" si="8"/>
        <v>93.54838709677419</v>
      </c>
      <c r="R35" s="110">
        <v>18169.64</v>
      </c>
    </row>
    <row r="36" spans="1:18" s="9" customFormat="1" ht="16.5" customHeight="1">
      <c r="A36" s="102">
        <v>17</v>
      </c>
      <c r="B36" s="103" t="s">
        <v>13</v>
      </c>
      <c r="C36" s="104">
        <v>87</v>
      </c>
      <c r="D36" s="105">
        <v>65</v>
      </c>
      <c r="E36" s="106">
        <f t="shared" si="0"/>
        <v>74.71264367816092</v>
      </c>
      <c r="F36" s="107">
        <v>53</v>
      </c>
      <c r="G36" s="106">
        <f t="shared" si="1"/>
        <v>81.53846153846153</v>
      </c>
      <c r="H36" s="107">
        <v>2</v>
      </c>
      <c r="I36" s="106">
        <f t="shared" si="2"/>
        <v>3.076923076923077</v>
      </c>
      <c r="J36" s="105">
        <v>5</v>
      </c>
      <c r="K36" s="106">
        <f t="shared" si="3"/>
        <v>7.6923076923076925</v>
      </c>
      <c r="L36" s="105">
        <v>5</v>
      </c>
      <c r="M36" s="106">
        <f t="shared" si="4"/>
        <v>7.6923076923076925</v>
      </c>
      <c r="N36" s="108">
        <f t="shared" si="7"/>
        <v>60</v>
      </c>
      <c r="O36" s="109">
        <f t="shared" si="6"/>
        <v>92.3076923076923</v>
      </c>
      <c r="P36" s="107">
        <f t="shared" si="5"/>
        <v>55</v>
      </c>
      <c r="Q36" s="106">
        <f t="shared" si="8"/>
        <v>91.66666666666666</v>
      </c>
      <c r="R36" s="110">
        <v>16047.29</v>
      </c>
    </row>
    <row r="37" spans="1:18" s="9" customFormat="1" ht="16.5" customHeight="1">
      <c r="A37" s="102">
        <v>18</v>
      </c>
      <c r="B37" s="103" t="s">
        <v>14</v>
      </c>
      <c r="C37" s="104">
        <v>59</v>
      </c>
      <c r="D37" s="105">
        <v>44</v>
      </c>
      <c r="E37" s="106">
        <f t="shared" si="0"/>
        <v>74.57627118644068</v>
      </c>
      <c r="F37" s="107">
        <v>35</v>
      </c>
      <c r="G37" s="106">
        <f t="shared" si="1"/>
        <v>79.54545454545455</v>
      </c>
      <c r="H37" s="107">
        <v>0</v>
      </c>
      <c r="I37" s="106">
        <f t="shared" si="2"/>
        <v>0</v>
      </c>
      <c r="J37" s="105">
        <v>3</v>
      </c>
      <c r="K37" s="106">
        <f t="shared" si="3"/>
        <v>6.8181818181818175</v>
      </c>
      <c r="L37" s="105">
        <v>6</v>
      </c>
      <c r="M37" s="106">
        <f t="shared" si="4"/>
        <v>13.636363636363635</v>
      </c>
      <c r="N37" s="108">
        <f t="shared" si="7"/>
        <v>41</v>
      </c>
      <c r="O37" s="109">
        <f t="shared" si="6"/>
        <v>93.18181818181817</v>
      </c>
      <c r="P37" s="107">
        <f t="shared" si="5"/>
        <v>35</v>
      </c>
      <c r="Q37" s="106">
        <f t="shared" si="8"/>
        <v>85.36585365853658</v>
      </c>
      <c r="R37" s="110">
        <v>14666.67</v>
      </c>
    </row>
    <row r="38" spans="1:18" s="9" customFormat="1" ht="16.5" customHeight="1">
      <c r="A38" s="102">
        <v>19</v>
      </c>
      <c r="B38" s="103" t="s">
        <v>15</v>
      </c>
      <c r="C38" s="104">
        <v>86</v>
      </c>
      <c r="D38" s="105">
        <v>57</v>
      </c>
      <c r="E38" s="106">
        <f t="shared" si="0"/>
        <v>66.27906976744185</v>
      </c>
      <c r="F38" s="107">
        <v>49</v>
      </c>
      <c r="G38" s="106">
        <f t="shared" si="1"/>
        <v>85.96491228070175</v>
      </c>
      <c r="H38" s="107">
        <v>0</v>
      </c>
      <c r="I38" s="106">
        <f t="shared" si="2"/>
        <v>0</v>
      </c>
      <c r="J38" s="105">
        <v>4</v>
      </c>
      <c r="K38" s="106">
        <f t="shared" si="3"/>
        <v>7.017543859649122</v>
      </c>
      <c r="L38" s="105">
        <v>4</v>
      </c>
      <c r="M38" s="106">
        <f t="shared" si="4"/>
        <v>7.017543859649122</v>
      </c>
      <c r="N38" s="108">
        <f t="shared" si="7"/>
        <v>53</v>
      </c>
      <c r="O38" s="109">
        <f t="shared" si="6"/>
        <v>92.98245614035088</v>
      </c>
      <c r="P38" s="107">
        <f t="shared" si="5"/>
        <v>49</v>
      </c>
      <c r="Q38" s="106">
        <f t="shared" si="8"/>
        <v>92.45283018867924</v>
      </c>
      <c r="R38" s="110">
        <v>16691.09</v>
      </c>
    </row>
    <row r="39" spans="1:18" s="9" customFormat="1" ht="16.5" customHeight="1">
      <c r="A39" s="19">
        <v>20</v>
      </c>
      <c r="B39" s="95" t="s">
        <v>16</v>
      </c>
      <c r="C39" s="112">
        <v>74</v>
      </c>
      <c r="D39" s="97">
        <v>49</v>
      </c>
      <c r="E39" s="73">
        <f t="shared" si="0"/>
        <v>66.21621621621621</v>
      </c>
      <c r="F39" s="98">
        <v>30</v>
      </c>
      <c r="G39" s="73">
        <f t="shared" si="1"/>
        <v>61.224489795918366</v>
      </c>
      <c r="H39" s="98">
        <v>0</v>
      </c>
      <c r="I39" s="73">
        <f t="shared" si="2"/>
        <v>0</v>
      </c>
      <c r="J39" s="97">
        <v>3</v>
      </c>
      <c r="K39" s="73">
        <f t="shared" si="3"/>
        <v>6.122448979591836</v>
      </c>
      <c r="L39" s="97">
        <v>16</v>
      </c>
      <c r="M39" s="73">
        <f t="shared" si="4"/>
        <v>32.6530612244898</v>
      </c>
      <c r="N39" s="75">
        <f t="shared" si="7"/>
        <v>46</v>
      </c>
      <c r="O39" s="100">
        <f t="shared" si="6"/>
        <v>93.87755102040816</v>
      </c>
      <c r="P39" s="98">
        <f t="shared" si="5"/>
        <v>30</v>
      </c>
      <c r="Q39" s="99">
        <f t="shared" si="8"/>
        <v>65.21739130434783</v>
      </c>
      <c r="R39" s="101">
        <v>18977.78</v>
      </c>
    </row>
    <row r="40" spans="1:18" s="11" customFormat="1" ht="16.5" customHeight="1">
      <c r="A40" s="232" t="s">
        <v>69</v>
      </c>
      <c r="B40" s="205"/>
      <c r="C40" s="52">
        <f>SUM(C21:C25,C31:C39)</f>
        <v>1099</v>
      </c>
      <c r="D40" s="57">
        <f>D21+D22+D23+D24+D25+D31+D32+D33+D34+D35+D36+D37+D38+D39</f>
        <v>792</v>
      </c>
      <c r="E40" s="62">
        <f t="shared" si="0"/>
        <v>72.06551410373066</v>
      </c>
      <c r="F40" s="67">
        <f>F21+F22+F23+F24+F25+F31+F32+F33+F34+F35+F36+F37+F38+F39</f>
        <v>610</v>
      </c>
      <c r="G40" s="62">
        <f t="shared" si="1"/>
        <v>77.02020202020202</v>
      </c>
      <c r="H40" s="67">
        <f>H21+H22+H23+H24+H25+H31+H32+H33+H34+H35+H36+H37+H38+H39</f>
        <v>10</v>
      </c>
      <c r="I40" s="62">
        <f t="shared" si="2"/>
        <v>1.2626262626262625</v>
      </c>
      <c r="J40" s="57">
        <f>J21+J22+J23+J24+J25+J31+J32+J33+J34+J35+J36+J37+J38+J39</f>
        <v>83</v>
      </c>
      <c r="K40" s="62">
        <f t="shared" si="3"/>
        <v>10.47979797979798</v>
      </c>
      <c r="L40" s="57">
        <f>L21+L22+L23+L24+L25+L31+L32+L33+L34+L35+L36+L37+L38+L39</f>
        <v>89</v>
      </c>
      <c r="M40" s="62">
        <f t="shared" si="4"/>
        <v>11.237373737373737</v>
      </c>
      <c r="N40" s="44">
        <f t="shared" si="7"/>
        <v>709</v>
      </c>
      <c r="O40" s="79">
        <f t="shared" si="6"/>
        <v>89.52020202020202</v>
      </c>
      <c r="P40" s="67">
        <f t="shared" si="5"/>
        <v>620</v>
      </c>
      <c r="Q40" s="87">
        <f t="shared" si="8"/>
        <v>87.44710860366713</v>
      </c>
      <c r="R40" s="83">
        <v>16396.01</v>
      </c>
    </row>
    <row r="41" spans="1:18" s="9" customFormat="1" ht="16.5" customHeight="1">
      <c r="A41" s="93">
        <v>21</v>
      </c>
      <c r="B41" s="145" t="s">
        <v>17</v>
      </c>
      <c r="C41" s="146">
        <v>93</v>
      </c>
      <c r="D41" s="147">
        <v>81</v>
      </c>
      <c r="E41" s="92">
        <f t="shared" si="0"/>
        <v>87.09677419354838</v>
      </c>
      <c r="F41" s="91">
        <v>66</v>
      </c>
      <c r="G41" s="92">
        <f t="shared" si="1"/>
        <v>81.48148148148148</v>
      </c>
      <c r="H41" s="91">
        <v>0</v>
      </c>
      <c r="I41" s="92">
        <f t="shared" si="2"/>
        <v>0</v>
      </c>
      <c r="J41" s="147">
        <v>4</v>
      </c>
      <c r="K41" s="92">
        <f t="shared" si="3"/>
        <v>4.938271604938271</v>
      </c>
      <c r="L41" s="147">
        <v>11</v>
      </c>
      <c r="M41" s="92">
        <f t="shared" si="4"/>
        <v>13.580246913580247</v>
      </c>
      <c r="N41" s="90">
        <f t="shared" si="7"/>
        <v>77</v>
      </c>
      <c r="O41" s="89">
        <f t="shared" si="6"/>
        <v>95.06172839506173</v>
      </c>
      <c r="P41" s="91">
        <f t="shared" si="5"/>
        <v>66</v>
      </c>
      <c r="Q41" s="92">
        <f t="shared" si="8"/>
        <v>85.71428571428571</v>
      </c>
      <c r="R41" s="148">
        <v>10911.65</v>
      </c>
    </row>
    <row r="42" spans="1:18" s="9" customFormat="1" ht="16.5" customHeight="1">
      <c r="A42" s="20">
        <v>22</v>
      </c>
      <c r="B42" s="141" t="s">
        <v>18</v>
      </c>
      <c r="C42" s="142">
        <v>84</v>
      </c>
      <c r="D42" s="143">
        <v>73</v>
      </c>
      <c r="E42" s="99">
        <f t="shared" si="0"/>
        <v>86.90476190476191</v>
      </c>
      <c r="F42" s="144">
        <v>68</v>
      </c>
      <c r="G42" s="99">
        <f t="shared" si="1"/>
        <v>93.15068493150685</v>
      </c>
      <c r="H42" s="144">
        <v>0</v>
      </c>
      <c r="I42" s="99">
        <f t="shared" si="2"/>
        <v>0</v>
      </c>
      <c r="J42" s="143">
        <v>2</v>
      </c>
      <c r="K42" s="99">
        <f t="shared" si="3"/>
        <v>2.73972602739726</v>
      </c>
      <c r="L42" s="143">
        <v>3</v>
      </c>
      <c r="M42" s="99">
        <f t="shared" si="4"/>
        <v>4.10958904109589</v>
      </c>
      <c r="N42" s="75">
        <f t="shared" si="7"/>
        <v>71</v>
      </c>
      <c r="O42" s="100">
        <f t="shared" si="6"/>
        <v>97.26027397260275</v>
      </c>
      <c r="P42" s="144">
        <f t="shared" si="5"/>
        <v>68</v>
      </c>
      <c r="Q42" s="99">
        <f t="shared" si="8"/>
        <v>95.77464788732394</v>
      </c>
      <c r="R42" s="101">
        <v>16359.88</v>
      </c>
    </row>
    <row r="43" spans="1:18" s="11" customFormat="1" ht="42.75" customHeight="1">
      <c r="A43" s="204" t="s">
        <v>68</v>
      </c>
      <c r="B43" s="205"/>
      <c r="C43" s="49">
        <f>SUM(C41:C42)</f>
        <v>177</v>
      </c>
      <c r="D43" s="57">
        <f>SUM(D41:D42)</f>
        <v>154</v>
      </c>
      <c r="E43" s="62">
        <f t="shared" si="0"/>
        <v>87.00564971751412</v>
      </c>
      <c r="F43" s="67">
        <f>SUM(F41:F42)</f>
        <v>134</v>
      </c>
      <c r="G43" s="62">
        <f t="shared" si="1"/>
        <v>87.01298701298701</v>
      </c>
      <c r="H43" s="67">
        <f>SUM(H41:H42)</f>
        <v>0</v>
      </c>
      <c r="I43" s="62">
        <f t="shared" si="2"/>
        <v>0</v>
      </c>
      <c r="J43" s="57">
        <f>SUM(J41:J42)</f>
        <v>6</v>
      </c>
      <c r="K43" s="62">
        <f t="shared" si="3"/>
        <v>3.896103896103896</v>
      </c>
      <c r="L43" s="57">
        <f>SUM(L41:L42)</f>
        <v>14</v>
      </c>
      <c r="M43" s="62">
        <f t="shared" si="4"/>
        <v>9.090909090909092</v>
      </c>
      <c r="N43" s="44">
        <f t="shared" si="7"/>
        <v>148</v>
      </c>
      <c r="O43" s="79">
        <f t="shared" si="6"/>
        <v>96.1038961038961</v>
      </c>
      <c r="P43" s="67">
        <f t="shared" si="5"/>
        <v>134</v>
      </c>
      <c r="Q43" s="87">
        <f t="shared" si="8"/>
        <v>90.54054054054053</v>
      </c>
      <c r="R43" s="83">
        <v>13657.21</v>
      </c>
    </row>
    <row r="44" spans="1:18" s="7" customFormat="1" ht="16.5" customHeight="1" thickBot="1">
      <c r="A44" s="206" t="s">
        <v>31</v>
      </c>
      <c r="B44" s="207"/>
      <c r="C44" s="45">
        <f>SUM(C16,C20,C40,C43,C7)</f>
        <v>1705</v>
      </c>
      <c r="D44" s="60">
        <f>D16+D20+D40+D43+D7</f>
        <v>1259</v>
      </c>
      <c r="E44" s="65">
        <f t="shared" si="0"/>
        <v>73.841642228739</v>
      </c>
      <c r="F44" s="70">
        <f>F16+F20+F40+F43+F7</f>
        <v>985</v>
      </c>
      <c r="G44" s="65">
        <f t="shared" si="1"/>
        <v>78.23669579030977</v>
      </c>
      <c r="H44" s="71">
        <f>H16+H20+H40+H43+H7</f>
        <v>20</v>
      </c>
      <c r="I44" s="65">
        <f t="shared" si="2"/>
        <v>1.5885623510722795</v>
      </c>
      <c r="J44" s="60">
        <f>J16+J20+J40+J43+J7</f>
        <v>112</v>
      </c>
      <c r="K44" s="65">
        <f t="shared" si="3"/>
        <v>8.895949166004765</v>
      </c>
      <c r="L44" s="72">
        <f>L16+L20+L40+L43+L7</f>
        <v>142</v>
      </c>
      <c r="M44" s="65">
        <f t="shared" si="4"/>
        <v>11.278792692613186</v>
      </c>
      <c r="N44" s="76">
        <f t="shared" si="7"/>
        <v>1147</v>
      </c>
      <c r="O44" s="80">
        <f t="shared" si="6"/>
        <v>91.10405083399523</v>
      </c>
      <c r="P44" s="81">
        <f t="shared" si="5"/>
        <v>1005</v>
      </c>
      <c r="Q44" s="88">
        <f t="shared" si="8"/>
        <v>87.61987794245859</v>
      </c>
      <c r="R44" s="85">
        <v>14813.25</v>
      </c>
    </row>
    <row r="45" spans="1:18" s="7" customFormat="1" ht="19.5" customHeight="1" thickBot="1" thickTop="1">
      <c r="A45" s="24"/>
      <c r="B45" s="25"/>
      <c r="C45" s="26"/>
      <c r="D45" s="26"/>
      <c r="E45" s="27"/>
      <c r="F45" s="26"/>
      <c r="G45" s="27"/>
      <c r="H45" s="28"/>
      <c r="I45" s="27"/>
      <c r="J45" s="26"/>
      <c r="K45" s="27"/>
      <c r="L45" s="224" t="s">
        <v>62</v>
      </c>
      <c r="M45" s="225"/>
      <c r="N45" s="225"/>
      <c r="O45" s="225"/>
      <c r="P45" s="226">
        <v>4.38</v>
      </c>
      <c r="Q45" s="227"/>
      <c r="R45" s="41"/>
    </row>
    <row r="46" spans="1:18" s="12" customFormat="1" ht="16.5" customHeight="1" thickTop="1">
      <c r="A46" s="29" t="s">
        <v>57</v>
      </c>
      <c r="B46" s="30"/>
      <c r="C46" s="53"/>
      <c r="D46" s="31"/>
      <c r="E46" s="32"/>
      <c r="F46" s="31"/>
      <c r="G46" s="30"/>
      <c r="H46" s="31"/>
      <c r="I46" s="30"/>
      <c r="J46" s="31"/>
      <c r="K46" s="30"/>
      <c r="L46" s="31"/>
      <c r="M46" s="30"/>
      <c r="N46" s="30"/>
      <c r="O46" s="30"/>
      <c r="P46" s="31"/>
      <c r="Q46" s="30"/>
      <c r="R46" s="30"/>
    </row>
    <row r="47" spans="1:18" s="13" customFormat="1" ht="19.5" customHeight="1">
      <c r="A47" s="33"/>
      <c r="B47" s="34" t="s">
        <v>61</v>
      </c>
      <c r="C47" s="53"/>
      <c r="D47" s="31"/>
      <c r="E47" s="32"/>
      <c r="F47" s="31"/>
      <c r="G47" s="30"/>
      <c r="H47" s="31"/>
      <c r="I47" s="30"/>
      <c r="J47" s="31"/>
      <c r="K47" s="30"/>
      <c r="L47" s="31"/>
      <c r="M47" s="30"/>
      <c r="N47" s="30"/>
      <c r="O47" s="30"/>
      <c r="P47" s="31"/>
      <c r="Q47" s="30"/>
      <c r="R47" s="35"/>
    </row>
    <row r="48" spans="1:18" s="13" customFormat="1" ht="23.25">
      <c r="A48" s="33"/>
      <c r="B48" s="34" t="s">
        <v>51</v>
      </c>
      <c r="C48" s="53"/>
      <c r="D48" s="31"/>
      <c r="E48" s="32"/>
      <c r="F48" s="31"/>
      <c r="G48" s="30"/>
      <c r="H48" s="31"/>
      <c r="I48" s="30"/>
      <c r="J48" s="31"/>
      <c r="K48" s="30"/>
      <c r="L48" s="31"/>
      <c r="M48" s="30"/>
      <c r="N48" s="30"/>
      <c r="O48" s="30"/>
      <c r="P48" s="31"/>
      <c r="Q48" s="30"/>
      <c r="R48" s="35"/>
    </row>
    <row r="49" spans="1:18" s="13" customFormat="1" ht="16.5" customHeight="1">
      <c r="A49" s="33"/>
      <c r="B49" s="36" t="s">
        <v>52</v>
      </c>
      <c r="C49" s="53"/>
      <c r="D49" s="31"/>
      <c r="E49" s="32"/>
      <c r="F49" s="31"/>
      <c r="G49" s="30"/>
      <c r="H49" s="31"/>
      <c r="I49" s="30"/>
      <c r="J49" s="31"/>
      <c r="K49" s="30"/>
      <c r="L49" s="31"/>
      <c r="M49" s="30"/>
      <c r="N49" s="30"/>
      <c r="O49" s="30"/>
      <c r="P49" s="31"/>
      <c r="Q49" s="30"/>
      <c r="R49" s="35"/>
    </row>
    <row r="50" spans="1:18" s="13" customFormat="1" ht="16.5" customHeight="1">
      <c r="A50" s="33"/>
      <c r="B50" s="30" t="s">
        <v>53</v>
      </c>
      <c r="C50" s="53"/>
      <c r="D50" s="31"/>
      <c r="E50" s="32"/>
      <c r="F50" s="31"/>
      <c r="G50" s="30"/>
      <c r="H50" s="31"/>
      <c r="I50" s="30"/>
      <c r="J50" s="31"/>
      <c r="K50" s="30"/>
      <c r="L50" s="31"/>
      <c r="M50" s="30"/>
      <c r="N50" s="30"/>
      <c r="O50" s="30"/>
      <c r="P50" s="31"/>
      <c r="Q50" s="30"/>
      <c r="R50" s="35"/>
    </row>
    <row r="51" spans="1:18" s="13" customFormat="1" ht="16.5" customHeight="1">
      <c r="A51" s="37" t="s">
        <v>54</v>
      </c>
      <c r="B51" s="38" t="s">
        <v>55</v>
      </c>
      <c r="C51" s="54"/>
      <c r="D51" s="39"/>
      <c r="E51" s="40"/>
      <c r="F51" s="39"/>
      <c r="G51" s="38"/>
      <c r="H51" s="39"/>
      <c r="I51" s="38"/>
      <c r="J51" s="39"/>
      <c r="K51" s="38"/>
      <c r="L51" s="39"/>
      <c r="M51" s="30"/>
      <c r="N51" s="30"/>
      <c r="O51" s="30"/>
      <c r="P51" s="31"/>
      <c r="Q51" s="30"/>
      <c r="R51" s="35"/>
    </row>
    <row r="52" spans="1:18" s="13" customFormat="1" ht="16.5" customHeight="1">
      <c r="A52" s="33"/>
      <c r="B52" s="30" t="s">
        <v>56</v>
      </c>
      <c r="C52" s="53"/>
      <c r="D52" s="31"/>
      <c r="E52" s="32"/>
      <c r="F52" s="31"/>
      <c r="G52" s="30"/>
      <c r="H52" s="31"/>
      <c r="I52" s="30"/>
      <c r="J52" s="31"/>
      <c r="K52" s="30"/>
      <c r="L52" s="31"/>
      <c r="M52" s="30"/>
      <c r="N52" s="30"/>
      <c r="O52" s="30"/>
      <c r="P52" s="31"/>
      <c r="Q52" s="30"/>
      <c r="R52" s="35"/>
    </row>
    <row r="53" spans="1:18" s="12" customFormat="1" ht="18.75" customHeight="1">
      <c r="A53" s="33" t="s">
        <v>71</v>
      </c>
      <c r="B53" s="30"/>
      <c r="C53" s="53"/>
      <c r="D53" s="31"/>
      <c r="E53" s="32"/>
      <c r="F53" s="31"/>
      <c r="G53" s="30"/>
      <c r="H53" s="31"/>
      <c r="I53" s="30"/>
      <c r="J53" s="31"/>
      <c r="K53" s="30"/>
      <c r="L53" s="30"/>
      <c r="M53" s="30"/>
      <c r="N53" s="30"/>
      <c r="O53" s="31"/>
      <c r="P53" s="30"/>
      <c r="Q53" s="30"/>
      <c r="R53" s="35"/>
    </row>
    <row r="54" spans="1:18" s="12" customFormat="1" ht="21" customHeight="1">
      <c r="A54" s="33" t="s">
        <v>70</v>
      </c>
      <c r="B54" s="30"/>
      <c r="C54" s="53"/>
      <c r="D54" s="31"/>
      <c r="E54" s="32"/>
      <c r="F54" s="31"/>
      <c r="G54" s="30"/>
      <c r="H54" s="31"/>
      <c r="I54" s="30"/>
      <c r="J54" s="31"/>
      <c r="K54" s="30"/>
      <c r="L54" s="30"/>
      <c r="M54" s="30"/>
      <c r="N54" s="30" t="s">
        <v>63</v>
      </c>
      <c r="O54" s="30"/>
      <c r="P54" s="31"/>
      <c r="Q54" s="30"/>
      <c r="R54" s="46" t="s">
        <v>64</v>
      </c>
    </row>
    <row r="55" spans="1:18" s="12" customFormat="1" ht="18.75" customHeight="1">
      <c r="A55" s="33"/>
      <c r="B55" s="30"/>
      <c r="C55" s="53"/>
      <c r="D55" s="31"/>
      <c r="E55" s="32"/>
      <c r="F55" s="31"/>
      <c r="G55" s="30"/>
      <c r="H55" s="31"/>
      <c r="I55" s="30"/>
      <c r="J55" s="31"/>
      <c r="K55" s="30"/>
      <c r="L55" s="30"/>
      <c r="M55" s="30"/>
      <c r="N55" s="30"/>
      <c r="O55" s="31"/>
      <c r="P55" s="30"/>
      <c r="Q55" s="30"/>
      <c r="R55" s="35"/>
    </row>
    <row r="57" spans="1:18" s="12" customFormat="1" ht="16.5" customHeight="1">
      <c r="A57" s="30"/>
      <c r="B57" s="30"/>
      <c r="C57" s="53"/>
      <c r="D57" s="31"/>
      <c r="E57" s="32"/>
      <c r="F57" s="31"/>
      <c r="G57" s="30"/>
      <c r="H57" s="31"/>
      <c r="I57" s="30"/>
      <c r="J57" s="31"/>
      <c r="K57" s="30"/>
      <c r="L57" s="30"/>
      <c r="M57" s="30"/>
      <c r="N57" s="30"/>
      <c r="O57" s="31"/>
      <c r="P57" s="30"/>
      <c r="Q57" s="30"/>
      <c r="R57" s="35"/>
    </row>
    <row r="58" spans="1:18" s="12" customFormat="1" ht="23.25">
      <c r="A58" s="33"/>
      <c r="B58" s="30"/>
      <c r="C58" s="53"/>
      <c r="D58" s="31"/>
      <c r="E58" s="32"/>
      <c r="F58" s="31"/>
      <c r="G58" s="30"/>
      <c r="H58" s="31"/>
      <c r="I58" s="30"/>
      <c r="J58" s="31"/>
      <c r="K58" s="30"/>
      <c r="L58" s="31"/>
      <c r="M58" s="30"/>
      <c r="N58" s="30"/>
      <c r="O58" s="30"/>
      <c r="P58" s="31"/>
      <c r="Q58" s="30"/>
      <c r="R58" s="35"/>
    </row>
  </sheetData>
  <sheetProtection/>
  <mergeCells count="18">
    <mergeCell ref="L45:O45"/>
    <mergeCell ref="P45:Q45"/>
    <mergeCell ref="A16:B16"/>
    <mergeCell ref="A20:B20"/>
    <mergeCell ref="A40:B40"/>
    <mergeCell ref="A43:B43"/>
    <mergeCell ref="A7:B7"/>
    <mergeCell ref="A44:B44"/>
    <mergeCell ref="A3:B5"/>
    <mergeCell ref="C3:C5"/>
    <mergeCell ref="D3:E4"/>
    <mergeCell ref="F3:M3"/>
    <mergeCell ref="N3:O4"/>
    <mergeCell ref="P3:R4"/>
    <mergeCell ref="F4:G4"/>
    <mergeCell ref="H4:I4"/>
    <mergeCell ref="J4:K4"/>
    <mergeCell ref="L4:M4"/>
  </mergeCells>
  <printOptions/>
  <pageMargins left="0.6692913385826772" right="0.1968503937007874" top="0.7086614173228347" bottom="0.6692913385826772" header="0.35433070866141736" footer="0"/>
  <pageSetup horizontalDpi="600" verticalDpi="600" orientation="landscape" paperSize="9" scale="85" r:id="rId1"/>
  <headerFooter alignWithMargins="0">
    <oddHeader>&amp;R&amp;"TH SarabunPSK,Bold"&amp;14สผ. (สมศ. 1.1)</oddHeader>
    <oddFooter>&amp;L&amp;9&amp;Z&amp;F</oddFooter>
  </headerFooter>
  <rowBreaks count="1" manualBreakCount="1">
    <brk id="3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Users</dc:creator>
  <cp:keywords/>
  <dc:description/>
  <cp:lastModifiedBy>1</cp:lastModifiedBy>
  <cp:lastPrinted>2012-06-18T03:40:49Z</cp:lastPrinted>
  <dcterms:created xsi:type="dcterms:W3CDTF">2010-04-23T02:06:53Z</dcterms:created>
  <dcterms:modified xsi:type="dcterms:W3CDTF">2012-06-18T12:44:08Z</dcterms:modified>
  <cp:category/>
  <cp:version/>
  <cp:contentType/>
  <cp:contentStatus/>
</cp:coreProperties>
</file>