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640" activeTab="0"/>
  </bookViews>
  <sheets>
    <sheet name="2.3.1" sheetId="1" r:id="rId1"/>
  </sheets>
  <definedNames>
    <definedName name="_xlnm.Print_Area" localSheetId="0">'2.3.1'!$A$1:$P$68</definedName>
    <definedName name="_xlnm.Print_Titles" localSheetId="0">'2.3.1'!$1:$5</definedName>
  </definedNames>
  <calcPr fullCalcOnLoad="1"/>
</workbook>
</file>

<file path=xl/sharedStrings.xml><?xml version="1.0" encoding="utf-8"?>
<sst xmlns="http://schemas.openxmlformats.org/spreadsheetml/2006/main" count="87" uniqueCount="77">
  <si>
    <t xml:space="preserve">สัดส่วนของอาจารย์ประจำที่ดำรงตำแหน่งอาจารย์ ผู้ช่วยศาสตราจารย์ รองศาสตราจารย์ และศาสตราจารย์   </t>
  </si>
  <si>
    <t>ลำดับที่</t>
  </si>
  <si>
    <t>อาจารย์ประจำ*</t>
  </si>
  <si>
    <t>ศาสตราจารย์</t>
  </si>
  <si>
    <t>รองศาสตราจารย์</t>
  </si>
  <si>
    <t>ผู้ช่วยศาสตราจารย์</t>
  </si>
  <si>
    <t>อาจารย์</t>
  </si>
  <si>
    <t>รวม (ศ.+รศ.+ผศ.)</t>
  </si>
  <si>
    <t>(คน)</t>
  </si>
  <si>
    <t>จำนวน (คน)</t>
  </si>
  <si>
    <t>ร้อยละ</t>
  </si>
  <si>
    <t>เคมี</t>
  </si>
  <si>
    <t>คณิตศาสตร์</t>
  </si>
  <si>
    <t xml:space="preserve">ชีววิทยา </t>
  </si>
  <si>
    <t>ฟิสิกส์</t>
  </si>
  <si>
    <t>การรับรู้จากระยะไกล</t>
  </si>
  <si>
    <t>เทคโนโลยีเลเซอร์และโฟตอนนิกส์</t>
  </si>
  <si>
    <t>รวมสำนักวิชาวิทยาศาสตร์</t>
  </si>
  <si>
    <t>ศึกษาทั่วไป</t>
  </si>
  <si>
    <t>เทคโนโลยีสารสนเทศ</t>
  </si>
  <si>
    <t>เทคโนโลยีการจัดการ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</si>
  <si>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</si>
  <si>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</si>
  <si>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</si>
  <si>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</si>
  <si>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</si>
  <si>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รวมสำนักวิชาเทคโนโลยีการเกษตร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</si>
  <si>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</si>
  <si>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</si>
  <si>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</si>
  <si>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</si>
  <si>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</si>
  <si>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</si>
  <si>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</si>
  <si>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</si>
  <si>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</si>
  <si>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</si>
  <si>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</si>
  <si>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</si>
  <si>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</si>
  <si>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</si>
  <si>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รวมสำนักวิชาวิศวกรรมศาสตร์</t>
  </si>
  <si>
    <t>อนามัยสิ่งแวดล้อม</t>
  </si>
  <si>
    <t>อาชีวอนามัยและความปลอดภัย</t>
  </si>
  <si>
    <t>รวมสำนักวิชาแพทยศาสตร์</t>
  </si>
  <si>
    <t>ภาพรวมมหาวิทยาลัย</t>
  </si>
  <si>
    <t xml:space="preserve">- จุลชีววิทยา </t>
  </si>
  <si>
    <t>- กายวิภาคศาสตร์</t>
  </si>
  <si>
    <t xml:space="preserve">- สรีรวิทยา </t>
  </si>
  <si>
    <t>- พยาธิวิทยา</t>
  </si>
  <si>
    <t>- เวชศาสตร์ครอบครัวและเวชศาสตร์ชุมชน</t>
  </si>
  <si>
    <t>- ศัลยศาสตร์</t>
  </si>
  <si>
    <t>รวมสำนักวิชาพยาบาลศาสตร์</t>
  </si>
  <si>
    <r>
      <t>ตารางที่ 2.3.1</t>
    </r>
    <r>
      <rPr>
        <b/>
        <sz val="15"/>
        <rFont val="TH SarabunPSK"/>
        <family val="2"/>
      </rPr>
      <t xml:space="preserve">  : </t>
    </r>
  </si>
  <si>
    <r>
      <t xml:space="preserve">หมายเหตุ  :  </t>
    </r>
    <r>
      <rPr>
        <sz val="14"/>
        <rFont val="TH SarabunPSK"/>
        <family val="2"/>
      </rPr>
      <t>*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หมายถึง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อาจารย์ที่มีระยะเวลาการทำงาน ตั้งแต่ 9 เดือน ขึ้นไป กรณีที่มีระยะเวลาการทำงาน 6 - 8 เดือน คิดเป็น 0.5 คน</t>
    </r>
  </si>
  <si>
    <t>วิทยาศาสตร์การกีฬา</t>
  </si>
  <si>
    <t>การพยาบาลพื้นฐาน</t>
  </si>
  <si>
    <t>การพยาบาลผู้ใหญ่และผู้สูงอายุ</t>
  </si>
  <si>
    <t>การพยาบาลจิตเวช</t>
  </si>
  <si>
    <t>การพยาบาลเด็กและวัยรุ่น</t>
  </si>
  <si>
    <t>การพยาบาลครอบครัวและการผดุงครรภ์</t>
  </si>
  <si>
    <t>การพยาบาลอนามัยชุมชน</t>
  </si>
  <si>
    <r>
      <t xml:space="preserve">  สาขาวิชา/สำนักวิชา</t>
    </r>
    <r>
      <rPr>
        <b/>
        <sz val="15"/>
        <rFont val="TH SarabunPSK"/>
        <family val="2"/>
      </rPr>
      <t xml:space="preserve">           </t>
    </r>
    <r>
      <rPr>
        <b/>
        <vertAlign val="superscript"/>
        <sz val="20"/>
        <rFont val="TH SarabunPSK"/>
        <family val="2"/>
      </rPr>
      <t>ตำแหน่งทางวิชาการ</t>
    </r>
    <r>
      <rPr>
        <b/>
        <sz val="22"/>
        <rFont val="TH SarabunPSK"/>
        <family val="2"/>
      </rPr>
      <t xml:space="preserve">       </t>
    </r>
  </si>
  <si>
    <t>- กุมารเวชศาสตร์</t>
  </si>
  <si>
    <t>- อายุรศาสตร์</t>
  </si>
  <si>
    <t>- ชีวเคมี</t>
  </si>
  <si>
    <t>รวม (ศ.+รศ.)</t>
  </si>
  <si>
    <t>- แพทยศาสตร์</t>
  </si>
  <si>
    <t>ปีการศึกษา 2554 (พ.ค. 54 - เม.ย. 55)</t>
  </si>
  <si>
    <t>ภาษาต่างประเทศ</t>
  </si>
  <si>
    <t xml:space="preserve">- ชีววิทยา </t>
  </si>
  <si>
    <t>- เคมี</t>
  </si>
  <si>
    <t>แพทยศาสตร์</t>
  </si>
  <si>
    <t>วิศวกรรมการผลิต</t>
  </si>
  <si>
    <r>
      <t>แหล่งที่มา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:</t>
    </r>
    <r>
      <rPr>
        <sz val="14"/>
        <rFont val="TH SarabunPSK"/>
        <family val="2"/>
      </rPr>
      <t xml:space="preserve">  ฐานข้อมูลบุคลากรส่วนการเจ้าหน้าที่</t>
    </r>
  </si>
  <si>
    <t xml:space="preserve">          ข้อมูล ณ วันที่ 30 เมษายน 2555</t>
  </si>
  <si>
    <t xml:space="preserve">      หากไม่ถึง 6 เดือนคิดเป็น 0 คน และจำนวนอาจารย์ประจำ ให้นับรวมอาจารย์ที่ลาศึกษาต่อ โดยไม่รวมนักเรียนทุน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</si>
</sst>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[Red]\(\t&quot;฿&quot;#,##0\)"/>
    <numFmt numFmtId="200" formatCode="0.00;[Red]0.00"/>
    <numFmt numFmtId="201" formatCode="#,##0;;\-"/>
    <numFmt numFmtId="202" formatCode="#,##0.00;;\-"/>
    <numFmt numFmtId="203" formatCode="0.00;;\-"/>
    <numFmt numFmtId="204" formatCode="_(&quot;฿&quot;* #,##0_);_(&quot;฿&quot;* \(#,##0\);_(&quot;฿&quot;* &quot;-&quot;_);_(@_)"/>
    <numFmt numFmtId="205" formatCode="_(&quot;฿&quot;* #,##0.00_);_(&quot;฿&quot;* \(#,##0.00\);_(&quot;฿&quot;* &quot;-&quot;??_);_(@_)"/>
    <numFmt numFmtId="206" formatCode="d\ ดดดด\ bbbb"/>
    <numFmt numFmtId="207" formatCode="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;;\-"/>
    <numFmt numFmtId="213" formatCode="_-* #,##0.0_-;\-* #,##0.0_-;_-* &quot;-&quot;??_-;_-@_-"/>
    <numFmt numFmtId="214" formatCode="_-* #,##0.000_-;\-* #,##0.000_-;_-* &quot;-&quot;??_-;_-@_-"/>
    <numFmt numFmtId="215" formatCode="0;[Red]0"/>
    <numFmt numFmtId="216" formatCode="\t&quot;฿&quot;#,##0_);\(\t&quot;฿&quot;#,##0\)"/>
    <numFmt numFmtId="217" formatCode="\t&quot;฿&quot;#,##0.00_);\(\t&quot;฿&quot;#,##0.00\)"/>
    <numFmt numFmtId="218" formatCode="\t&quot;฿&quot;#,##0.00_);[Red]\(\t&quot;฿&quot;#,##0.00\)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\t&quot;$&quot;#,##0_);\(\t&quot;$&quot;#,##0\)"/>
    <numFmt numFmtId="225" formatCode="\t&quot;$&quot;#,##0_);[Red]\(\t&quot;$&quot;#,##0\)"/>
    <numFmt numFmtId="226" formatCode="\t&quot;$&quot;#,##0.00_);\(\t&quot;$&quot;#,##0.00\)"/>
    <numFmt numFmtId="227" formatCode="\t&quot;$&quot;#,##0.00_);[Red]\(\t&quot;$&quot;#,##0.00\)"/>
    <numFmt numFmtId="228" formatCode="_-* #,##0_-;\-* #,##0_-;_-* &quot;-&quot;??_-;_-@_-"/>
    <numFmt numFmtId="229" formatCode="0.0"/>
    <numFmt numFmtId="230" formatCode="0.00000000"/>
    <numFmt numFmtId="231" formatCode="#,##0.0;;\-"/>
    <numFmt numFmtId="232" formatCode="#,##0.000000000000"/>
    <numFmt numFmtId="233" formatCode="[$-41E]d\ mmmm\ yyyy"/>
    <numFmt numFmtId="234" formatCode="0.0;;\-"/>
  </numFmts>
  <fonts count="61">
    <font>
      <sz val="14"/>
      <name val="Browallia New"/>
      <family val="0"/>
    </font>
    <font>
      <sz val="14"/>
      <name val="Cordia New"/>
      <family val="2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AngsanaUPC"/>
      <family val="1"/>
    </font>
    <font>
      <sz val="10"/>
      <color indexed="8"/>
      <name val="MS Sans Serif"/>
      <family val="2"/>
    </font>
    <font>
      <sz val="16"/>
      <name val="Cordia New"/>
      <family val="2"/>
    </font>
    <font>
      <b/>
      <i/>
      <u val="double"/>
      <sz val="14"/>
      <name val="DilleniaUPC"/>
      <family val="1"/>
    </font>
    <font>
      <b/>
      <u val="double"/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double"/>
      <sz val="16"/>
      <name val="TH SarabunPSK"/>
      <family val="2"/>
    </font>
    <font>
      <b/>
      <vertAlign val="subscript"/>
      <sz val="20"/>
      <name val="TH SarabunPSK"/>
      <family val="2"/>
    </font>
    <font>
      <b/>
      <vertAlign val="superscript"/>
      <sz val="20"/>
      <name val="TH SarabunPSK"/>
      <family val="2"/>
    </font>
    <font>
      <b/>
      <sz val="22"/>
      <name val="TH SarabunPSK"/>
      <family val="2"/>
    </font>
    <font>
      <b/>
      <sz val="13"/>
      <name val="TH SarabunPSK"/>
      <family val="2"/>
    </font>
    <font>
      <b/>
      <sz val="14.5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5"/>
      <color indexed="8"/>
      <name val="TH SarabunPSK"/>
      <family val="2"/>
    </font>
    <font>
      <b/>
      <sz val="5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" fillId="0" borderId="0">
      <alignment/>
      <protection/>
    </xf>
    <xf numFmtId="199" fontId="1" fillId="0" borderId="0">
      <alignment/>
      <protection/>
    </xf>
    <xf numFmtId="199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5" fillId="0" borderId="0">
      <alignment/>
      <protection/>
    </xf>
  </cellStyleXfs>
  <cellXfs count="163">
    <xf numFmtId="0" fontId="0" fillId="0" borderId="0" xfId="0" applyAlignment="1">
      <alignment/>
    </xf>
    <xf numFmtId="199" fontId="6" fillId="0" borderId="0" xfId="58" applyFont="1">
      <alignment/>
      <protection/>
    </xf>
    <xf numFmtId="199" fontId="1" fillId="0" borderId="0" xfId="58" applyFont="1">
      <alignment/>
      <protection/>
    </xf>
    <xf numFmtId="3" fontId="1" fillId="0" borderId="0" xfId="58" applyNumberFormat="1" applyFont="1">
      <alignment/>
      <protection/>
    </xf>
    <xf numFmtId="0" fontId="1" fillId="0" borderId="0" xfId="0" applyFont="1" applyAlignment="1">
      <alignment/>
    </xf>
    <xf numFmtId="199" fontId="10" fillId="0" borderId="0" xfId="58" applyFont="1" applyBorder="1">
      <alignment/>
      <protection/>
    </xf>
    <xf numFmtId="199" fontId="10" fillId="0" borderId="0" xfId="58" applyFont="1">
      <alignment/>
      <protection/>
    </xf>
    <xf numFmtId="200" fontId="10" fillId="0" borderId="0" xfId="58" applyNumberFormat="1" applyFont="1">
      <alignment/>
      <protection/>
    </xf>
    <xf numFmtId="3" fontId="11" fillId="0" borderId="0" xfId="58" applyNumberFormat="1" applyFont="1">
      <alignment/>
      <protection/>
    </xf>
    <xf numFmtId="199" fontId="12" fillId="0" borderId="0" xfId="58" applyFont="1" applyBorder="1">
      <alignment/>
      <protection/>
    </xf>
    <xf numFmtId="0" fontId="9" fillId="33" borderId="10" xfId="59" applyNumberFormat="1" applyFont="1" applyFill="1" applyBorder="1" applyAlignment="1">
      <alignment horizontal="center" vertical="center" shrinkToFit="1"/>
      <protection/>
    </xf>
    <xf numFmtId="0" fontId="9" fillId="33" borderId="11" xfId="59" applyNumberFormat="1" applyFont="1" applyFill="1" applyBorder="1" applyAlignment="1">
      <alignment horizontal="center" vertical="center" shrinkToFit="1"/>
      <protection/>
    </xf>
    <xf numFmtId="199" fontId="18" fillId="33" borderId="12" xfId="58" applyFont="1" applyFill="1" applyBorder="1" applyAlignment="1">
      <alignment horizontal="center" vertical="center" shrinkToFit="1"/>
      <protection/>
    </xf>
    <xf numFmtId="3" fontId="18" fillId="33" borderId="12" xfId="58" applyNumberFormat="1" applyFont="1" applyFill="1" applyBorder="1" applyAlignment="1">
      <alignment horizontal="center" vertical="center" shrinkToFit="1"/>
      <protection/>
    </xf>
    <xf numFmtId="0" fontId="19" fillId="33" borderId="13" xfId="58" applyNumberFormat="1" applyFont="1" applyFill="1" applyBorder="1" applyAlignment="1">
      <alignment horizontal="center" vertical="center"/>
      <protection/>
    </xf>
    <xf numFmtId="199" fontId="19" fillId="33" borderId="14" xfId="58" applyFont="1" applyFill="1" applyBorder="1" applyAlignment="1">
      <alignment horizontal="left" vertical="center" indent="1"/>
      <protection/>
    </xf>
    <xf numFmtId="0" fontId="19" fillId="33" borderId="15" xfId="58" applyNumberFormat="1" applyFont="1" applyFill="1" applyBorder="1" applyAlignment="1">
      <alignment horizontal="center" vertical="center" shrinkToFit="1"/>
      <protection/>
    </xf>
    <xf numFmtId="199" fontId="19" fillId="33" borderId="16" xfId="58" applyFont="1" applyFill="1" applyBorder="1" applyAlignment="1">
      <alignment horizontal="left" vertical="center" indent="1"/>
      <protection/>
    </xf>
    <xf numFmtId="199" fontId="19" fillId="33" borderId="17" xfId="58" applyFont="1" applyFill="1" applyBorder="1" applyAlignment="1">
      <alignment horizontal="left" vertical="center" indent="1"/>
      <protection/>
    </xf>
    <xf numFmtId="199" fontId="20" fillId="33" borderId="16" xfId="59" applyFont="1" applyFill="1" applyBorder="1" applyAlignment="1" quotePrefix="1">
      <alignment horizontal="left" vertical="center" indent="1"/>
      <protection/>
    </xf>
    <xf numFmtId="199" fontId="20" fillId="33" borderId="17" xfId="58" applyFont="1" applyFill="1" applyBorder="1" applyAlignment="1">
      <alignment horizontal="left" vertical="center" indent="1"/>
      <protection/>
    </xf>
    <xf numFmtId="199" fontId="21" fillId="33" borderId="16" xfId="59" applyFont="1" applyFill="1" applyBorder="1" applyAlignment="1">
      <alignment horizontal="left" vertical="center" indent="1"/>
      <protection/>
    </xf>
    <xf numFmtId="199" fontId="21" fillId="33" borderId="17" xfId="59" applyFont="1" applyFill="1" applyBorder="1" applyAlignment="1">
      <alignment horizontal="left" vertical="center" indent="1"/>
      <protection/>
    </xf>
    <xf numFmtId="199" fontId="9" fillId="33" borderId="18" xfId="58" applyFont="1" applyFill="1" applyBorder="1" applyAlignment="1">
      <alignment horizontal="left" vertical="center" indent="5"/>
      <protection/>
    </xf>
    <xf numFmtId="199" fontId="9" fillId="33" borderId="19" xfId="58" applyFont="1" applyFill="1" applyBorder="1" applyAlignment="1">
      <alignment horizontal="left" vertical="center" indent="5"/>
      <protection/>
    </xf>
    <xf numFmtId="199" fontId="9" fillId="33" borderId="20" xfId="58" applyFont="1" applyFill="1" applyBorder="1" applyAlignment="1">
      <alignment horizontal="centerContinuous" vertical="center"/>
      <protection/>
    </xf>
    <xf numFmtId="0" fontId="19" fillId="33" borderId="10" xfId="58" applyNumberFormat="1" applyFont="1" applyFill="1" applyBorder="1" applyAlignment="1">
      <alignment horizontal="center" vertical="center"/>
      <protection/>
    </xf>
    <xf numFmtId="199" fontId="19" fillId="33" borderId="21" xfId="58" applyFont="1" applyFill="1" applyBorder="1" applyAlignment="1">
      <alignment horizontal="left" vertical="center" indent="1"/>
      <protection/>
    </xf>
    <xf numFmtId="0" fontId="19" fillId="33" borderId="15" xfId="58" applyNumberFormat="1" applyFont="1" applyFill="1" applyBorder="1" applyAlignment="1">
      <alignment horizontal="center" vertical="center"/>
      <protection/>
    </xf>
    <xf numFmtId="0" fontId="19" fillId="33" borderId="11" xfId="58" applyNumberFormat="1" applyFont="1" applyFill="1" applyBorder="1" applyAlignment="1">
      <alignment horizontal="center" vertical="center"/>
      <protection/>
    </xf>
    <xf numFmtId="0" fontId="19" fillId="33" borderId="10" xfId="59" applyNumberFormat="1" applyFont="1" applyFill="1" applyBorder="1" applyAlignment="1">
      <alignment horizontal="center" vertical="center"/>
      <protection/>
    </xf>
    <xf numFmtId="0" fontId="19" fillId="33" borderId="15" xfId="59" applyNumberFormat="1" applyFont="1" applyFill="1" applyBorder="1" applyAlignment="1">
      <alignment horizontal="center" vertical="center"/>
      <protection/>
    </xf>
    <xf numFmtId="0" fontId="19" fillId="33" borderId="22" xfId="59" applyNumberFormat="1" applyFont="1" applyFill="1" applyBorder="1" applyAlignment="1">
      <alignment horizontal="center" vertical="center"/>
      <protection/>
    </xf>
    <xf numFmtId="199" fontId="19" fillId="33" borderId="23" xfId="59" applyFont="1" applyFill="1" applyBorder="1" applyAlignment="1">
      <alignment horizontal="left" vertical="center" indent="1"/>
      <protection/>
    </xf>
    <xf numFmtId="199" fontId="19" fillId="33" borderId="24" xfId="59" applyFont="1" applyFill="1" applyBorder="1" applyAlignment="1">
      <alignment horizontal="left" vertical="center" indent="1"/>
      <protection/>
    </xf>
    <xf numFmtId="0" fontId="19" fillId="33" borderId="25" xfId="59" applyNumberFormat="1" applyFont="1" applyFill="1" applyBorder="1" applyAlignment="1">
      <alignment horizontal="center" vertical="center"/>
      <protection/>
    </xf>
    <xf numFmtId="199" fontId="20" fillId="33" borderId="16" xfId="58" applyFont="1" applyFill="1" applyBorder="1" applyAlignment="1" quotePrefix="1">
      <alignment horizontal="left" vertical="center" indent="1"/>
      <protection/>
    </xf>
    <xf numFmtId="0" fontId="19" fillId="33" borderId="25" xfId="58" applyNumberFormat="1" applyFont="1" applyFill="1" applyBorder="1" applyAlignment="1">
      <alignment horizontal="center" vertical="center"/>
      <protection/>
    </xf>
    <xf numFmtId="199" fontId="19" fillId="33" borderId="0" xfId="58" applyFont="1" applyFill="1" applyBorder="1" applyAlignment="1">
      <alignment horizontal="left" vertical="center" indent="1"/>
      <protection/>
    </xf>
    <xf numFmtId="199" fontId="19" fillId="33" borderId="26" xfId="58" applyFont="1" applyFill="1" applyBorder="1" applyAlignment="1">
      <alignment horizontal="left" vertical="center" indent="1"/>
      <protection/>
    </xf>
    <xf numFmtId="199" fontId="20" fillId="33" borderId="26" xfId="58" applyFont="1" applyFill="1" applyBorder="1" applyAlignment="1" quotePrefix="1">
      <alignment horizontal="left" vertical="center" indent="1"/>
      <protection/>
    </xf>
    <xf numFmtId="199" fontId="20" fillId="33" borderId="0" xfId="58" applyFont="1" applyFill="1" applyBorder="1" applyAlignment="1" quotePrefix="1">
      <alignment horizontal="left" vertical="center" indent="1"/>
      <protection/>
    </xf>
    <xf numFmtId="199" fontId="20" fillId="33" borderId="21" xfId="58" applyFont="1" applyFill="1" applyBorder="1" applyAlignment="1">
      <alignment horizontal="left" vertical="center" indent="1"/>
      <protection/>
    </xf>
    <xf numFmtId="0" fontId="20" fillId="33" borderId="15" xfId="58" applyNumberFormat="1" applyFont="1" applyFill="1" applyBorder="1" applyAlignment="1">
      <alignment horizontal="center" vertical="center"/>
      <protection/>
    </xf>
    <xf numFmtId="199" fontId="20" fillId="33" borderId="27" xfId="58" applyFont="1" applyFill="1" applyBorder="1" applyAlignment="1">
      <alignment horizontal="left" vertical="center" indent="1"/>
      <protection/>
    </xf>
    <xf numFmtId="0" fontId="20" fillId="33" borderId="28" xfId="58" applyNumberFormat="1" applyFont="1" applyFill="1" applyBorder="1" applyAlignment="1">
      <alignment horizontal="center" vertical="center"/>
      <protection/>
    </xf>
    <xf numFmtId="199" fontId="23" fillId="33" borderId="0" xfId="59" applyFont="1" applyFill="1" applyBorder="1" applyAlignment="1">
      <alignment horizontal="left" vertical="center" indent="1"/>
      <protection/>
    </xf>
    <xf numFmtId="199" fontId="23" fillId="33" borderId="29" xfId="59" applyFont="1" applyFill="1" applyBorder="1" applyAlignment="1">
      <alignment horizontal="left" vertical="center" indent="1"/>
      <protection/>
    </xf>
    <xf numFmtId="199" fontId="23" fillId="33" borderId="26" xfId="59" applyFont="1" applyFill="1" applyBorder="1" applyAlignment="1">
      <alignment horizontal="left" vertical="center" indent="1"/>
      <protection/>
    </xf>
    <xf numFmtId="199" fontId="20" fillId="33" borderId="24" xfId="58" applyFont="1" applyFill="1" applyBorder="1" applyAlignment="1">
      <alignment horizontal="left" vertical="center" indent="1"/>
      <protection/>
    </xf>
    <xf numFmtId="199" fontId="9" fillId="33" borderId="0" xfId="58" applyFont="1" applyFill="1" applyBorder="1" applyAlignment="1">
      <alignment horizontal="center" vertical="center"/>
      <protection/>
    </xf>
    <xf numFmtId="1" fontId="24" fillId="33" borderId="0" xfId="58" applyNumberFormat="1" applyFont="1" applyFill="1" applyBorder="1" applyAlignment="1">
      <alignment horizontal="center" vertical="center"/>
      <protection/>
    </xf>
    <xf numFmtId="199" fontId="22" fillId="0" borderId="0" xfId="59" applyFont="1" applyBorder="1" applyAlignment="1">
      <alignment horizontal="left" vertical="center"/>
      <protection/>
    </xf>
    <xf numFmtId="199" fontId="22" fillId="0" borderId="0" xfId="59" applyFont="1" applyBorder="1" applyAlignment="1">
      <alignment horizontal="center"/>
      <protection/>
    </xf>
    <xf numFmtId="0" fontId="20" fillId="0" borderId="0" xfId="0" applyFont="1" applyAlignment="1">
      <alignment/>
    </xf>
    <xf numFmtId="199" fontId="20" fillId="0" borderId="0" xfId="58" applyFont="1">
      <alignment/>
      <protection/>
    </xf>
    <xf numFmtId="0" fontId="20" fillId="0" borderId="0" xfId="0" applyFont="1" applyAlignment="1">
      <alignment horizontal="left"/>
    </xf>
    <xf numFmtId="199" fontId="20" fillId="0" borderId="0" xfId="59" applyFont="1" applyBorder="1" applyAlignment="1">
      <alignment horizontal="left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200" fontId="20" fillId="0" borderId="0" xfId="0" applyNumberFormat="1" applyFont="1" applyAlignment="1">
      <alignment horizontal="left"/>
    </xf>
    <xf numFmtId="3" fontId="20" fillId="0" borderId="0" xfId="58" applyNumberFormat="1" applyFont="1">
      <alignment/>
      <protection/>
    </xf>
    <xf numFmtId="199" fontId="20" fillId="33" borderId="26" xfId="58" applyFont="1" applyFill="1" applyBorder="1" applyAlignment="1">
      <alignment horizontal="left" vertical="center" indent="1"/>
      <protection/>
    </xf>
    <xf numFmtId="199" fontId="20" fillId="33" borderId="30" xfId="58" applyFont="1" applyFill="1" applyBorder="1" applyAlignment="1">
      <alignment horizontal="left" vertical="center" indent="1"/>
      <protection/>
    </xf>
    <xf numFmtId="199" fontId="20" fillId="33" borderId="29" xfId="59" applyFont="1" applyFill="1" applyBorder="1" applyAlignment="1">
      <alignment horizontal="left" vertical="center" indent="1"/>
      <protection/>
    </xf>
    <xf numFmtId="49" fontId="20" fillId="33" borderId="29" xfId="59" applyNumberFormat="1" applyFont="1" applyFill="1" applyBorder="1" applyAlignment="1">
      <alignment horizontal="left" vertical="center" indent="1"/>
      <protection/>
    </xf>
    <xf numFmtId="199" fontId="20" fillId="33" borderId="31" xfId="59" applyFont="1" applyFill="1" applyBorder="1" applyAlignment="1" quotePrefix="1">
      <alignment horizontal="left" vertical="center" indent="1"/>
      <protection/>
    </xf>
    <xf numFmtId="199" fontId="20" fillId="33" borderId="32" xfId="59" applyFont="1" applyFill="1" applyBorder="1" applyAlignment="1" quotePrefix="1">
      <alignment horizontal="left" vertical="center" indent="1"/>
      <protection/>
    </xf>
    <xf numFmtId="199" fontId="20" fillId="33" borderId="33" xfId="58" applyFont="1" applyFill="1" applyBorder="1" applyAlignment="1">
      <alignment horizontal="left" vertical="center" indent="1"/>
      <protection/>
    </xf>
    <xf numFmtId="2" fontId="10" fillId="0" borderId="0" xfId="58" applyNumberFormat="1" applyFont="1">
      <alignment/>
      <protection/>
    </xf>
    <xf numFmtId="199" fontId="9" fillId="0" borderId="0" xfId="58" applyFont="1" applyBorder="1" applyAlignment="1">
      <alignment vertical="center"/>
      <protection/>
    </xf>
    <xf numFmtId="199" fontId="8" fillId="0" borderId="0" xfId="58" applyFont="1" applyBorder="1" applyAlignment="1">
      <alignment vertical="center"/>
      <protection/>
    </xf>
    <xf numFmtId="199" fontId="20" fillId="33" borderId="29" xfId="58" applyFont="1" applyFill="1" applyBorder="1" applyAlignment="1" quotePrefix="1">
      <alignment horizontal="left" vertical="center" indent="1"/>
      <protection/>
    </xf>
    <xf numFmtId="0" fontId="19" fillId="33" borderId="25" xfId="58" applyNumberFormat="1" applyFont="1" applyFill="1" applyBorder="1" applyAlignment="1">
      <alignment horizontal="center" vertical="center" shrinkToFit="1"/>
      <protection/>
    </xf>
    <xf numFmtId="199" fontId="21" fillId="33" borderId="16" xfId="59" applyFont="1" applyFill="1" applyBorder="1" applyAlignment="1" quotePrefix="1">
      <alignment horizontal="left" vertical="center" indent="1"/>
      <protection/>
    </xf>
    <xf numFmtId="0" fontId="19" fillId="33" borderId="28" xfId="58" applyNumberFormat="1" applyFont="1" applyFill="1" applyBorder="1" applyAlignment="1">
      <alignment horizontal="center" vertical="center" shrinkToFit="1"/>
      <protection/>
    </xf>
    <xf numFmtId="0" fontId="19" fillId="33" borderId="28" xfId="58" applyNumberFormat="1" applyFont="1" applyFill="1" applyBorder="1" applyAlignment="1">
      <alignment horizontal="center" vertical="center"/>
      <protection/>
    </xf>
    <xf numFmtId="199" fontId="20" fillId="33" borderId="34" xfId="58" applyFont="1" applyFill="1" applyBorder="1" applyAlignment="1">
      <alignment horizontal="left" vertical="center" indent="1"/>
      <protection/>
    </xf>
    <xf numFmtId="231" fontId="1" fillId="0" borderId="0" xfId="0" applyNumberFormat="1" applyFont="1" applyAlignment="1">
      <alignment/>
    </xf>
    <xf numFmtId="199" fontId="20" fillId="33" borderId="35" xfId="58" applyFont="1" applyFill="1" applyBorder="1" applyAlignment="1" quotePrefix="1">
      <alignment horizontal="left" vertical="center" indent="1"/>
      <protection/>
    </xf>
    <xf numFmtId="232" fontId="1" fillId="0" borderId="0" xfId="0" applyNumberFormat="1" applyFont="1" applyAlignment="1">
      <alignment/>
    </xf>
    <xf numFmtId="207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Border="1" applyAlignment="1">
      <alignment horizontal="right" shrinkToFit="1"/>
    </xf>
    <xf numFmtId="0" fontId="20" fillId="0" borderId="0" xfId="0" applyFont="1" applyAlignment="1">
      <alignment horizontal="center" shrinkToFit="1"/>
    </xf>
    <xf numFmtId="200" fontId="20" fillId="0" borderId="0" xfId="0" applyNumberFormat="1" applyFont="1" applyAlignment="1">
      <alignment horizontal="center"/>
    </xf>
    <xf numFmtId="0" fontId="1" fillId="0" borderId="0" xfId="57" applyFont="1" applyAlignment="1">
      <alignment/>
      <protection/>
    </xf>
    <xf numFmtId="212" fontId="20" fillId="33" borderId="16" xfId="58" applyNumberFormat="1" applyFont="1" applyFill="1" applyBorder="1" applyAlignment="1">
      <alignment horizontal="center" vertical="center"/>
      <protection/>
    </xf>
    <xf numFmtId="212" fontId="20" fillId="33" borderId="36" xfId="58" applyNumberFormat="1" applyFont="1" applyFill="1" applyBorder="1" applyAlignment="1">
      <alignment horizontal="center" vertical="center"/>
      <protection/>
    </xf>
    <xf numFmtId="212" fontId="20" fillId="33" borderId="14" xfId="58" applyNumberFormat="1" applyFont="1" applyFill="1" applyBorder="1" applyAlignment="1">
      <alignment horizontal="center" vertical="center"/>
      <protection/>
    </xf>
    <xf numFmtId="212" fontId="20" fillId="33" borderId="37" xfId="58" applyNumberFormat="1" applyFont="1" applyFill="1" applyBorder="1" applyAlignment="1">
      <alignment horizontal="center" vertical="center"/>
      <protection/>
    </xf>
    <xf numFmtId="212" fontId="9" fillId="33" borderId="18" xfId="58" applyNumberFormat="1" applyFont="1" applyFill="1" applyBorder="1" applyAlignment="1">
      <alignment horizontal="center" vertical="center"/>
      <protection/>
    </xf>
    <xf numFmtId="212" fontId="22" fillId="33" borderId="38" xfId="58" applyNumberFormat="1" applyFont="1" applyFill="1" applyBorder="1" applyAlignment="1">
      <alignment horizontal="center" vertical="center"/>
      <protection/>
    </xf>
    <xf numFmtId="212" fontId="20" fillId="33" borderId="39" xfId="58" applyNumberFormat="1" applyFont="1" applyFill="1" applyBorder="1" applyAlignment="1">
      <alignment horizontal="center" vertical="center"/>
      <protection/>
    </xf>
    <xf numFmtId="212" fontId="20" fillId="33" borderId="32" xfId="58" applyNumberFormat="1" applyFont="1" applyFill="1" applyBorder="1" applyAlignment="1">
      <alignment horizontal="center" vertical="center"/>
      <protection/>
    </xf>
    <xf numFmtId="212" fontId="20" fillId="33" borderId="38" xfId="58" applyNumberFormat="1" applyFont="1" applyFill="1" applyBorder="1" applyAlignment="1">
      <alignment horizontal="center" vertical="center"/>
      <protection/>
    </xf>
    <xf numFmtId="212" fontId="20" fillId="33" borderId="40" xfId="58" applyNumberFormat="1" applyFont="1" applyFill="1" applyBorder="1" applyAlignment="1">
      <alignment horizontal="center" vertical="center"/>
      <protection/>
    </xf>
    <xf numFmtId="212" fontId="20" fillId="33" borderId="41" xfId="58" applyNumberFormat="1" applyFont="1" applyFill="1" applyBorder="1" applyAlignment="1">
      <alignment horizontal="center" vertical="center"/>
      <protection/>
    </xf>
    <xf numFmtId="234" fontId="20" fillId="33" borderId="16" xfId="58" applyNumberFormat="1" applyFont="1" applyFill="1" applyBorder="1" applyAlignment="1">
      <alignment horizontal="center" vertical="center"/>
      <protection/>
    </xf>
    <xf numFmtId="234" fontId="20" fillId="33" borderId="36" xfId="58" applyNumberFormat="1" applyFont="1" applyFill="1" applyBorder="1" applyAlignment="1">
      <alignment horizontal="center" vertical="center"/>
      <protection/>
    </xf>
    <xf numFmtId="234" fontId="9" fillId="33" borderId="18" xfId="58" applyNumberFormat="1" applyFont="1" applyFill="1" applyBorder="1" applyAlignment="1">
      <alignment horizontal="center" vertical="center"/>
      <protection/>
    </xf>
    <xf numFmtId="1" fontId="9" fillId="33" borderId="18" xfId="58" applyNumberFormat="1" applyFont="1" applyFill="1" applyBorder="1" applyAlignment="1">
      <alignment horizontal="center" vertical="center"/>
      <protection/>
    </xf>
    <xf numFmtId="234" fontId="20" fillId="33" borderId="37" xfId="58" applyNumberFormat="1" applyFont="1" applyFill="1" applyBorder="1" applyAlignment="1">
      <alignment horizontal="center" vertical="center"/>
      <protection/>
    </xf>
    <xf numFmtId="234" fontId="9" fillId="33" borderId="42" xfId="58" applyNumberFormat="1" applyFont="1" applyFill="1" applyBorder="1" applyAlignment="1">
      <alignment horizontal="center" vertical="center"/>
      <protection/>
    </xf>
    <xf numFmtId="3" fontId="17" fillId="33" borderId="18" xfId="58" applyNumberFormat="1" applyFont="1" applyFill="1" applyBorder="1" applyAlignment="1">
      <alignment horizontal="center" vertical="center" shrinkToFit="1"/>
      <protection/>
    </xf>
    <xf numFmtId="3" fontId="17" fillId="33" borderId="20" xfId="58" applyNumberFormat="1" applyFont="1" applyFill="1" applyBorder="1" applyAlignment="1">
      <alignment horizontal="center" vertical="center" shrinkToFit="1"/>
      <protection/>
    </xf>
    <xf numFmtId="199" fontId="16" fillId="33" borderId="18" xfId="58" applyFont="1" applyFill="1" applyBorder="1" applyAlignment="1">
      <alignment horizontal="center" vertical="center" shrinkToFit="1"/>
      <protection/>
    </xf>
    <xf numFmtId="199" fontId="16" fillId="33" borderId="20" xfId="58" applyFont="1" applyFill="1" applyBorder="1" applyAlignment="1">
      <alignment horizontal="center" vertical="center" shrinkToFit="1"/>
      <protection/>
    </xf>
    <xf numFmtId="0" fontId="22" fillId="33" borderId="18" xfId="58" applyNumberFormat="1" applyFont="1" applyFill="1" applyBorder="1" applyAlignment="1">
      <alignment horizontal="center" vertical="center"/>
      <protection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199" fontId="9" fillId="33" borderId="10" xfId="58" applyFont="1" applyFill="1" applyBorder="1" applyAlignment="1">
      <alignment horizontal="center" vertical="center" shrinkToFit="1"/>
      <protection/>
    </xf>
    <xf numFmtId="199" fontId="9" fillId="33" borderId="11" xfId="58" applyFont="1" applyFill="1" applyBorder="1" applyAlignment="1">
      <alignment horizontal="center" vertical="center" shrinkToFit="1"/>
      <protection/>
    </xf>
    <xf numFmtId="199" fontId="13" fillId="33" borderId="43" xfId="58" applyFont="1" applyFill="1" applyBorder="1" applyAlignment="1">
      <alignment horizontal="center"/>
      <protection/>
    </xf>
    <xf numFmtId="199" fontId="9" fillId="33" borderId="44" xfId="58" applyFont="1" applyFill="1" applyBorder="1" applyAlignment="1">
      <alignment horizontal="center"/>
      <protection/>
    </xf>
    <xf numFmtId="199" fontId="9" fillId="33" borderId="45" xfId="58" applyFont="1" applyFill="1" applyBorder="1" applyAlignment="1">
      <alignment horizontal="center"/>
      <protection/>
    </xf>
    <xf numFmtId="199" fontId="9" fillId="33" borderId="46" xfId="58" applyFont="1" applyFill="1" applyBorder="1" applyAlignment="1">
      <alignment horizontal="center"/>
      <protection/>
    </xf>
    <xf numFmtId="199" fontId="19" fillId="33" borderId="27" xfId="58" applyFont="1" applyFill="1" applyBorder="1" applyAlignment="1">
      <alignment horizontal="left" vertical="center" indent="1"/>
      <protection/>
    </xf>
    <xf numFmtId="234" fontId="20" fillId="33" borderId="36" xfId="58" applyNumberFormat="1" applyFont="1" applyFill="1" applyBorder="1" applyAlignment="1">
      <alignment horizontal="right" vertical="center"/>
      <protection/>
    </xf>
    <xf numFmtId="212" fontId="20" fillId="33" borderId="16" xfId="58" applyNumberFormat="1" applyFont="1" applyFill="1" applyBorder="1" applyAlignment="1">
      <alignment horizontal="right" vertical="center"/>
      <protection/>
    </xf>
    <xf numFmtId="212" fontId="20" fillId="33" borderId="36" xfId="58" applyNumberFormat="1" applyFont="1" applyFill="1" applyBorder="1" applyAlignment="1">
      <alignment horizontal="right" vertical="center"/>
      <protection/>
    </xf>
    <xf numFmtId="1" fontId="20" fillId="33" borderId="14" xfId="58" applyNumberFormat="1" applyFont="1" applyFill="1" applyBorder="1" applyAlignment="1">
      <alignment horizontal="right" vertical="center"/>
      <protection/>
    </xf>
    <xf numFmtId="199" fontId="21" fillId="33" borderId="32" xfId="59" applyFont="1" applyFill="1" applyBorder="1" applyAlignment="1" quotePrefix="1">
      <alignment horizontal="left" vertical="center" indent="1"/>
      <protection/>
    </xf>
    <xf numFmtId="234" fontId="20" fillId="33" borderId="37" xfId="58" applyNumberFormat="1" applyFont="1" applyFill="1" applyBorder="1" applyAlignment="1">
      <alignment horizontal="right" vertical="center"/>
      <protection/>
    </xf>
    <xf numFmtId="1" fontId="20" fillId="33" borderId="37" xfId="58" applyNumberFormat="1" applyFont="1" applyFill="1" applyBorder="1" applyAlignment="1">
      <alignment horizontal="right" vertical="center"/>
      <protection/>
    </xf>
    <xf numFmtId="199" fontId="19" fillId="33" borderId="40" xfId="58" applyFont="1" applyFill="1" applyBorder="1" applyAlignment="1">
      <alignment horizontal="left" vertical="center" indent="1"/>
      <protection/>
    </xf>
    <xf numFmtId="199" fontId="19" fillId="33" borderId="47" xfId="58" applyFont="1" applyFill="1" applyBorder="1" applyAlignment="1">
      <alignment horizontal="left" vertical="center" indent="1"/>
      <protection/>
    </xf>
    <xf numFmtId="212" fontId="20" fillId="33" borderId="32" xfId="58" applyNumberFormat="1" applyFont="1" applyFill="1" applyBorder="1" applyAlignment="1">
      <alignment horizontal="right" vertical="center"/>
      <protection/>
    </xf>
    <xf numFmtId="212" fontId="20" fillId="33" borderId="39" xfId="58" applyNumberFormat="1" applyFont="1" applyFill="1" applyBorder="1" applyAlignment="1">
      <alignment horizontal="right" vertical="center"/>
      <protection/>
    </xf>
    <xf numFmtId="234" fontId="20" fillId="33" borderId="16" xfId="58" applyNumberFormat="1" applyFont="1" applyFill="1" applyBorder="1" applyAlignment="1">
      <alignment horizontal="right" vertical="center"/>
      <protection/>
    </xf>
    <xf numFmtId="0" fontId="22" fillId="0" borderId="0" xfId="0" applyFont="1" applyAlignment="1">
      <alignment/>
    </xf>
    <xf numFmtId="203" fontId="10" fillId="0" borderId="0" xfId="58" applyNumberFormat="1" applyFont="1">
      <alignment/>
      <protection/>
    </xf>
    <xf numFmtId="203" fontId="18" fillId="33" borderId="48" xfId="58" applyNumberFormat="1" applyFont="1" applyFill="1" applyBorder="1" applyAlignment="1">
      <alignment horizontal="center" vertical="center" shrinkToFit="1"/>
      <protection/>
    </xf>
    <xf numFmtId="203" fontId="20" fillId="33" borderId="49" xfId="58" applyNumberFormat="1" applyFont="1" applyFill="1" applyBorder="1" applyAlignment="1">
      <alignment horizontal="center" vertical="center"/>
      <protection/>
    </xf>
    <xf numFmtId="203" fontId="20" fillId="33" borderId="50" xfId="58" applyNumberFormat="1" applyFont="1" applyFill="1" applyBorder="1" applyAlignment="1">
      <alignment horizontal="right" vertical="center"/>
      <protection/>
    </xf>
    <xf numFmtId="203" fontId="20" fillId="33" borderId="51" xfId="58" applyNumberFormat="1" applyFont="1" applyFill="1" applyBorder="1" applyAlignment="1">
      <alignment horizontal="right" vertical="center"/>
      <protection/>
    </xf>
    <xf numFmtId="203" fontId="20" fillId="33" borderId="49" xfId="58" applyNumberFormat="1" applyFont="1" applyFill="1" applyBorder="1" applyAlignment="1">
      <alignment horizontal="right" vertical="center"/>
      <protection/>
    </xf>
    <xf numFmtId="203" fontId="20" fillId="33" borderId="51" xfId="58" applyNumberFormat="1" applyFont="1" applyFill="1" applyBorder="1" applyAlignment="1">
      <alignment horizontal="center" vertical="center"/>
      <protection/>
    </xf>
    <xf numFmtId="203" fontId="9" fillId="33" borderId="48" xfId="58" applyNumberFormat="1" applyFont="1" applyFill="1" applyBorder="1" applyAlignment="1">
      <alignment horizontal="center" vertical="center"/>
      <protection/>
    </xf>
    <xf numFmtId="203" fontId="20" fillId="33" borderId="52" xfId="58" applyNumberFormat="1" applyFont="1" applyFill="1" applyBorder="1" applyAlignment="1">
      <alignment horizontal="center" vertical="center"/>
      <protection/>
    </xf>
    <xf numFmtId="203" fontId="20" fillId="33" borderId="50" xfId="58" applyNumberFormat="1" applyFont="1" applyFill="1" applyBorder="1" applyAlignment="1">
      <alignment horizontal="center" vertical="center"/>
      <protection/>
    </xf>
    <xf numFmtId="203" fontId="9" fillId="33" borderId="0" xfId="58" applyNumberFormat="1" applyFont="1" applyFill="1" applyBorder="1" applyAlignment="1">
      <alignment horizontal="center" vertical="center"/>
      <protection/>
    </xf>
    <xf numFmtId="203" fontId="20" fillId="0" borderId="0" xfId="59" applyNumberFormat="1" applyFont="1" applyBorder="1" applyAlignment="1">
      <alignment horizontal="center"/>
      <protection/>
    </xf>
    <xf numFmtId="203" fontId="20" fillId="0" borderId="0" xfId="57" applyNumberFormat="1" applyFont="1" applyAlignment="1">
      <alignment horizontal="left"/>
      <protection/>
    </xf>
    <xf numFmtId="203" fontId="20" fillId="0" borderId="0" xfId="0" applyNumberFormat="1" applyFont="1" applyAlignment="1">
      <alignment/>
    </xf>
    <xf numFmtId="203" fontId="23" fillId="0" borderId="0" xfId="0" applyNumberFormat="1" applyFont="1" applyAlignment="1">
      <alignment/>
    </xf>
    <xf numFmtId="203" fontId="20" fillId="0" borderId="0" xfId="58" applyNumberFormat="1" applyFont="1">
      <alignment/>
      <protection/>
    </xf>
    <xf numFmtId="203" fontId="1" fillId="0" borderId="0" xfId="58" applyNumberFormat="1" applyFont="1">
      <alignment/>
      <protection/>
    </xf>
    <xf numFmtId="203" fontId="20" fillId="0" borderId="0" xfId="59" applyNumberFormat="1" applyFont="1" applyAlignment="1">
      <alignment horizontal="right"/>
      <protection/>
    </xf>
    <xf numFmtId="203" fontId="20" fillId="0" borderId="0" xfId="57" applyNumberFormat="1" applyFont="1" applyAlignment="1">
      <alignment/>
      <protection/>
    </xf>
    <xf numFmtId="203" fontId="26" fillId="0" borderId="0" xfId="0" applyNumberFormat="1" applyFont="1" applyAlignment="1">
      <alignment/>
    </xf>
    <xf numFmtId="203" fontId="22" fillId="33" borderId="48" xfId="58" applyNumberFormat="1" applyFont="1" applyFill="1" applyBorder="1" applyAlignment="1">
      <alignment horizontal="center" vertical="center"/>
      <protection/>
    </xf>
    <xf numFmtId="203" fontId="20" fillId="33" borderId="48" xfId="58" applyNumberFormat="1" applyFont="1" applyFill="1" applyBorder="1" applyAlignment="1">
      <alignment horizontal="center" vertical="center"/>
      <protection/>
    </xf>
    <xf numFmtId="203" fontId="1" fillId="0" borderId="0" xfId="57" applyNumberFormat="1" applyFont="1" applyAlignment="1">
      <alignment/>
      <protection/>
    </xf>
    <xf numFmtId="203" fontId="10" fillId="0" borderId="0" xfId="58" applyNumberFormat="1" applyFont="1" applyAlignment="1">
      <alignment horizontal="center"/>
      <protection/>
    </xf>
    <xf numFmtId="203" fontId="24" fillId="33" borderId="0" xfId="58" applyNumberFormat="1" applyFont="1" applyFill="1" applyBorder="1" applyAlignment="1">
      <alignment horizontal="center" vertical="center"/>
      <protection/>
    </xf>
    <xf numFmtId="203" fontId="6" fillId="0" borderId="0" xfId="58" applyNumberFormat="1" applyFont="1">
      <alignment/>
      <protection/>
    </xf>
    <xf numFmtId="203" fontId="20" fillId="0" borderId="0" xfId="0" applyNumberFormat="1" applyFont="1" applyAlignment="1">
      <alignment horizontal="right"/>
    </xf>
    <xf numFmtId="234" fontId="20" fillId="33" borderId="39" xfId="58" applyNumberFormat="1" applyFont="1" applyFill="1" applyBorder="1" applyAlignment="1">
      <alignment horizontal="right" vertical="center"/>
      <protection/>
    </xf>
    <xf numFmtId="234" fontId="20" fillId="33" borderId="53" xfId="58" applyNumberFormat="1" applyFont="1" applyFill="1" applyBorder="1" applyAlignment="1">
      <alignment horizontal="right" vertical="center"/>
      <protection/>
    </xf>
    <xf numFmtId="212" fontId="20" fillId="33" borderId="35" xfId="58" applyNumberFormat="1" applyFont="1" applyFill="1" applyBorder="1" applyAlignment="1">
      <alignment horizontal="right" vertical="center"/>
      <protection/>
    </xf>
    <xf numFmtId="203" fontId="20" fillId="33" borderId="54" xfId="58" applyNumberFormat="1" applyFont="1" applyFill="1" applyBorder="1" applyAlignment="1">
      <alignment horizontal="right" vertical="center"/>
      <protection/>
    </xf>
    <xf numFmtId="212" fontId="20" fillId="33" borderId="53" xfId="58" applyNumberFormat="1" applyFont="1" applyFill="1" applyBorder="1" applyAlignment="1">
      <alignment horizontal="righ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ตัวชี้วัด (ศบก.)" xfId="57"/>
    <cellStyle name="Normal_ตัวบ่งชี้ 2.4-2.13" xfId="58"/>
    <cellStyle name="Normal_ภาคผนวก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เครื่องหมายจุลภาค [0]_ตัวชี้วัด ศควท." xfId="66"/>
    <cellStyle name="เครื่องหมายจุลภาค_ตัวชี้วัด ศควท." xfId="67"/>
    <cellStyle name="เครื่องหมายสกุลเงิน [0]_ตัวชี้วัด ศควท." xfId="68"/>
    <cellStyle name="เครื่องหมายสกุลเงิน_ตัวชี้วัด ศควท." xfId="69"/>
    <cellStyle name="ปกติ_Sheet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view="pageBreakPreview" zoomScaleSheetLayoutView="100" zoomScalePageLayoutView="0" workbookViewId="0" topLeftCell="A1">
      <selection activeCell="J60" sqref="J60"/>
    </sheetView>
  </sheetViews>
  <sheetFormatPr defaultColWidth="9.140625" defaultRowHeight="20.25"/>
  <cols>
    <col min="1" max="1" width="9.140625" style="2" customWidth="1"/>
    <col min="2" max="2" width="5.28125" style="2" customWidth="1"/>
    <col min="3" max="3" width="30.8515625" style="2" customWidth="1"/>
    <col min="4" max="4" width="11.140625" style="2" customWidth="1"/>
    <col min="5" max="5" width="8.421875" style="2" customWidth="1"/>
    <col min="6" max="6" width="6.8515625" style="147" bestFit="1" customWidth="1"/>
    <col min="7" max="7" width="8.8515625" style="2" customWidth="1"/>
    <col min="8" max="8" width="7.57421875" style="147" bestFit="1" customWidth="1"/>
    <col min="9" max="9" width="8.00390625" style="2" customWidth="1"/>
    <col min="10" max="10" width="7.57421875" style="147" bestFit="1" customWidth="1"/>
    <col min="11" max="11" width="7.8515625" style="2" customWidth="1"/>
    <col min="12" max="12" width="7.57421875" style="147" bestFit="1" customWidth="1"/>
    <col min="13" max="13" width="7.8515625" style="3" customWidth="1"/>
    <col min="14" max="14" width="8.28125" style="147" bestFit="1" customWidth="1"/>
    <col min="15" max="15" width="8.28125" style="2" customWidth="1"/>
    <col min="16" max="16" width="7.8515625" style="147" customWidth="1"/>
    <col min="17" max="17" width="9.140625" style="2" customWidth="1"/>
    <col min="18" max="18" width="16.57421875" style="2" bestFit="1" customWidth="1"/>
    <col min="19" max="16384" width="9.140625" style="2" customWidth="1"/>
  </cols>
  <sheetData>
    <row r="1" spans="1:16" s="1" customFormat="1" ht="23.25" customHeight="1">
      <c r="A1" s="71" t="s">
        <v>53</v>
      </c>
      <c r="B1" s="5"/>
      <c r="C1" s="70" t="s">
        <v>0</v>
      </c>
      <c r="D1" s="6"/>
      <c r="E1" s="6"/>
      <c r="F1" s="131"/>
      <c r="G1" s="6"/>
      <c r="H1" s="131"/>
      <c r="I1" s="6"/>
      <c r="J1" s="131"/>
      <c r="K1" s="7"/>
      <c r="L1" s="131"/>
      <c r="M1" s="8"/>
      <c r="N1" s="154"/>
      <c r="P1" s="156"/>
    </row>
    <row r="2" spans="1:16" s="1" customFormat="1" ht="21.75" customHeight="1">
      <c r="A2" s="9"/>
      <c r="B2" s="5"/>
      <c r="C2" s="70" t="s">
        <v>68</v>
      </c>
      <c r="D2" s="6"/>
      <c r="E2" s="6"/>
      <c r="F2" s="131"/>
      <c r="G2" s="6"/>
      <c r="H2" s="131"/>
      <c r="I2" s="69"/>
      <c r="J2" s="131"/>
      <c r="K2" s="7"/>
      <c r="L2" s="131"/>
      <c r="M2" s="8"/>
      <c r="N2" s="154"/>
      <c r="P2" s="156"/>
    </row>
    <row r="3" spans="1:16" s="1" customFormat="1" ht="4.5" customHeight="1">
      <c r="A3" s="9"/>
      <c r="B3" s="5"/>
      <c r="C3" s="70"/>
      <c r="D3" s="6"/>
      <c r="E3" s="6"/>
      <c r="F3" s="131"/>
      <c r="G3" s="6"/>
      <c r="H3" s="131"/>
      <c r="I3" s="69"/>
      <c r="J3" s="131"/>
      <c r="K3" s="7"/>
      <c r="L3" s="131"/>
      <c r="M3" s="8"/>
      <c r="N3" s="154"/>
      <c r="P3" s="156"/>
    </row>
    <row r="4" spans="1:16" s="4" customFormat="1" ht="23.25">
      <c r="A4" s="111" t="s">
        <v>1</v>
      </c>
      <c r="B4" s="113" t="s">
        <v>62</v>
      </c>
      <c r="C4" s="114"/>
      <c r="D4" s="10" t="s">
        <v>2</v>
      </c>
      <c r="E4" s="106" t="s">
        <v>3</v>
      </c>
      <c r="F4" s="107"/>
      <c r="G4" s="106" t="s">
        <v>4</v>
      </c>
      <c r="H4" s="107"/>
      <c r="I4" s="106" t="s">
        <v>5</v>
      </c>
      <c r="J4" s="107"/>
      <c r="K4" s="106" t="s">
        <v>6</v>
      </c>
      <c r="L4" s="107"/>
      <c r="M4" s="104" t="s">
        <v>7</v>
      </c>
      <c r="N4" s="105"/>
      <c r="O4" s="104" t="s">
        <v>66</v>
      </c>
      <c r="P4" s="105"/>
    </row>
    <row r="5" spans="1:16" s="4" customFormat="1" ht="23.25">
      <c r="A5" s="112"/>
      <c r="B5" s="115"/>
      <c r="C5" s="116"/>
      <c r="D5" s="11" t="s">
        <v>8</v>
      </c>
      <c r="E5" s="12" t="s">
        <v>9</v>
      </c>
      <c r="F5" s="132" t="s">
        <v>10</v>
      </c>
      <c r="G5" s="12" t="s">
        <v>9</v>
      </c>
      <c r="H5" s="132" t="s">
        <v>10</v>
      </c>
      <c r="I5" s="12" t="s">
        <v>9</v>
      </c>
      <c r="J5" s="132" t="s">
        <v>10</v>
      </c>
      <c r="K5" s="12" t="s">
        <v>9</v>
      </c>
      <c r="L5" s="132" t="s">
        <v>10</v>
      </c>
      <c r="M5" s="13" t="s">
        <v>9</v>
      </c>
      <c r="N5" s="132" t="s">
        <v>10</v>
      </c>
      <c r="O5" s="13" t="s">
        <v>9</v>
      </c>
      <c r="P5" s="132" t="s">
        <v>10</v>
      </c>
    </row>
    <row r="6" spans="1:17" s="4" customFormat="1" ht="19.5" customHeight="1">
      <c r="A6" s="14">
        <v>1</v>
      </c>
      <c r="B6" s="125" t="s">
        <v>11</v>
      </c>
      <c r="C6" s="126"/>
      <c r="D6" s="99">
        <f>SUM(D7:D8)</f>
        <v>15</v>
      </c>
      <c r="E6" s="87">
        <f>SUM(E7:E8)</f>
        <v>1</v>
      </c>
      <c r="F6" s="133">
        <f aca="true" t="shared" si="0" ref="F6:F33">E6*100/D6</f>
        <v>6.666666666666667</v>
      </c>
      <c r="G6" s="87">
        <f>SUM(G7:G8)</f>
        <v>6</v>
      </c>
      <c r="H6" s="133">
        <f aca="true" t="shared" si="1" ref="H6:H33">G6*100/D6</f>
        <v>40</v>
      </c>
      <c r="I6" s="87">
        <f>SUM(I7:I8)</f>
        <v>6</v>
      </c>
      <c r="J6" s="133">
        <f aca="true" t="shared" si="2" ref="J6:J33">I6*100/D6</f>
        <v>40</v>
      </c>
      <c r="K6" s="87">
        <f>SUM(K7:K8)</f>
        <v>2</v>
      </c>
      <c r="L6" s="133">
        <f aca="true" t="shared" si="3" ref="L6:L33">K6*100/D6</f>
        <v>13.333333333333334</v>
      </c>
      <c r="M6" s="88">
        <f>SUM(M7:M8)</f>
        <v>13</v>
      </c>
      <c r="N6" s="133">
        <f aca="true" t="shared" si="4" ref="N6:N33">M6*100/D6</f>
        <v>86.66666666666667</v>
      </c>
      <c r="O6" s="88">
        <f>SUM(O7:O8)</f>
        <v>7</v>
      </c>
      <c r="P6" s="133">
        <f aca="true" t="shared" si="5" ref="P6:P33">O6*100/D6</f>
        <v>46.666666666666664</v>
      </c>
      <c r="Q6" s="78"/>
    </row>
    <row r="7" spans="1:17" s="4" customFormat="1" ht="19.5" customHeight="1">
      <c r="A7" s="37"/>
      <c r="B7" s="122" t="s">
        <v>71</v>
      </c>
      <c r="C7" s="27"/>
      <c r="D7" s="123">
        <f>SUM(E7,G7,I7,K7)</f>
        <v>13</v>
      </c>
      <c r="E7" s="121">
        <v>1</v>
      </c>
      <c r="F7" s="134">
        <f>E7*100/D7</f>
        <v>7.6923076923076925</v>
      </c>
      <c r="G7" s="121">
        <v>6</v>
      </c>
      <c r="H7" s="135">
        <f>G7*100/D7</f>
        <v>46.15384615384615</v>
      </c>
      <c r="I7" s="121">
        <v>5</v>
      </c>
      <c r="J7" s="135">
        <f>I7*100/D7</f>
        <v>38.46153846153846</v>
      </c>
      <c r="K7" s="121">
        <v>1</v>
      </c>
      <c r="L7" s="135">
        <f>K7*100/D7</f>
        <v>7.6923076923076925</v>
      </c>
      <c r="M7" s="124">
        <f>SUM(E7,G7,I7)</f>
        <v>12</v>
      </c>
      <c r="N7" s="135">
        <f>M7*100/D7</f>
        <v>92.3076923076923</v>
      </c>
      <c r="O7" s="124">
        <f>SUM(G7,E7)</f>
        <v>7</v>
      </c>
      <c r="P7" s="135">
        <f>O7*100/D7</f>
        <v>53.84615384615385</v>
      </c>
      <c r="Q7" s="78"/>
    </row>
    <row r="8" spans="1:27" ht="19.5" customHeight="1">
      <c r="A8" s="76"/>
      <c r="B8" s="74" t="s">
        <v>65</v>
      </c>
      <c r="C8" s="22"/>
      <c r="D8" s="118">
        <f aca="true" t="shared" si="6" ref="D6:D17">SUM(E8,G8,I8,K8)</f>
        <v>2</v>
      </c>
      <c r="E8" s="119">
        <v>0</v>
      </c>
      <c r="F8" s="135">
        <f t="shared" si="0"/>
        <v>0</v>
      </c>
      <c r="G8" s="119">
        <v>0</v>
      </c>
      <c r="H8" s="136">
        <f t="shared" si="1"/>
        <v>0</v>
      </c>
      <c r="I8" s="119">
        <v>1</v>
      </c>
      <c r="J8" s="136">
        <f t="shared" si="2"/>
        <v>50</v>
      </c>
      <c r="K8" s="119">
        <v>1</v>
      </c>
      <c r="L8" s="136">
        <f t="shared" si="3"/>
        <v>50</v>
      </c>
      <c r="M8" s="120">
        <f aca="true" t="shared" si="7" ref="M8:M17">SUM(E8,G8,I8)</f>
        <v>1</v>
      </c>
      <c r="N8" s="136">
        <f t="shared" si="4"/>
        <v>50</v>
      </c>
      <c r="O8" s="120">
        <f aca="true" t="shared" si="8" ref="O8:O17">SUM(G8,E8)</f>
        <v>0</v>
      </c>
      <c r="P8" s="136">
        <f t="shared" si="5"/>
        <v>0</v>
      </c>
      <c r="Q8" s="78"/>
      <c r="R8" s="4"/>
      <c r="AA8" s="3"/>
    </row>
    <row r="9" spans="1:17" s="4" customFormat="1" ht="19.5" customHeight="1">
      <c r="A9" s="16">
        <v>2</v>
      </c>
      <c r="B9" s="17" t="s">
        <v>12</v>
      </c>
      <c r="C9" s="18"/>
      <c r="D9" s="99">
        <f t="shared" si="6"/>
        <v>10</v>
      </c>
      <c r="E9" s="87">
        <v>2</v>
      </c>
      <c r="F9" s="133">
        <f t="shared" si="0"/>
        <v>20</v>
      </c>
      <c r="G9" s="87">
        <v>2</v>
      </c>
      <c r="H9" s="133">
        <f t="shared" si="1"/>
        <v>20</v>
      </c>
      <c r="I9" s="87">
        <v>3</v>
      </c>
      <c r="J9" s="133">
        <f t="shared" si="2"/>
        <v>30</v>
      </c>
      <c r="K9" s="87">
        <v>3</v>
      </c>
      <c r="L9" s="133">
        <f t="shared" si="3"/>
        <v>30</v>
      </c>
      <c r="M9" s="88">
        <f t="shared" si="7"/>
        <v>7</v>
      </c>
      <c r="N9" s="133">
        <f t="shared" si="4"/>
        <v>70</v>
      </c>
      <c r="O9" s="88">
        <f t="shared" si="8"/>
        <v>4</v>
      </c>
      <c r="P9" s="133">
        <f t="shared" si="5"/>
        <v>40</v>
      </c>
      <c r="Q9" s="78"/>
    </row>
    <row r="10" spans="1:17" s="4" customFormat="1" ht="19.5" customHeight="1">
      <c r="A10" s="14">
        <v>3</v>
      </c>
      <c r="B10" s="17" t="s">
        <v>13</v>
      </c>
      <c r="C10" s="18"/>
      <c r="D10" s="99">
        <f>SUM(D11:D14)</f>
        <v>24</v>
      </c>
      <c r="E10" s="87">
        <f>SUM(E11:E14)</f>
        <v>0</v>
      </c>
      <c r="F10" s="133">
        <f t="shared" si="0"/>
        <v>0</v>
      </c>
      <c r="G10" s="87">
        <f>SUM(G11:G14)</f>
        <v>3</v>
      </c>
      <c r="H10" s="133">
        <f t="shared" si="1"/>
        <v>12.5</v>
      </c>
      <c r="I10" s="87">
        <f>SUM(I11:I14)</f>
        <v>11</v>
      </c>
      <c r="J10" s="133">
        <f t="shared" si="2"/>
        <v>45.833333333333336</v>
      </c>
      <c r="K10" s="87">
        <f>SUM(K11:K14)</f>
        <v>10</v>
      </c>
      <c r="L10" s="133">
        <f t="shared" si="3"/>
        <v>41.666666666666664</v>
      </c>
      <c r="M10" s="88">
        <f>SUM(M11:M14)</f>
        <v>14</v>
      </c>
      <c r="N10" s="133">
        <f>M10*100/D10</f>
        <v>58.333333333333336</v>
      </c>
      <c r="O10" s="88">
        <f>SUM(O11:O14)</f>
        <v>3</v>
      </c>
      <c r="P10" s="133">
        <f>O10*100/D10</f>
        <v>12.5</v>
      </c>
      <c r="Q10" s="78"/>
    </row>
    <row r="11" spans="1:17" s="4" customFormat="1" ht="19.5" customHeight="1">
      <c r="A11" s="37"/>
      <c r="B11" s="66" t="s">
        <v>70</v>
      </c>
      <c r="C11" s="117"/>
      <c r="D11" s="118">
        <f>SUM(E11,G11,I11,K11)</f>
        <v>19</v>
      </c>
      <c r="E11" s="119">
        <v>0</v>
      </c>
      <c r="F11" s="136">
        <f>E11*100/D11</f>
        <v>0</v>
      </c>
      <c r="G11" s="119">
        <v>2</v>
      </c>
      <c r="H11" s="136">
        <f>G11*100/D11</f>
        <v>10.526315789473685</v>
      </c>
      <c r="I11" s="119">
        <v>10</v>
      </c>
      <c r="J11" s="136">
        <f>I11*100/D11</f>
        <v>52.63157894736842</v>
      </c>
      <c r="K11" s="119">
        <v>7</v>
      </c>
      <c r="L11" s="136">
        <f>K11*100/D11</f>
        <v>36.8421052631579</v>
      </c>
      <c r="M11" s="120">
        <f>SUM(E11,G11,I11)</f>
        <v>12</v>
      </c>
      <c r="N11" s="136">
        <f>M11*100/D11</f>
        <v>63.1578947368421</v>
      </c>
      <c r="O11" s="120">
        <f>SUM(G11,E11)</f>
        <v>2</v>
      </c>
      <c r="P11" s="136">
        <f>O11*100/D11</f>
        <v>10.526315789473685</v>
      </c>
      <c r="Q11" s="78"/>
    </row>
    <row r="12" spans="1:17" s="4" customFormat="1" ht="19.5" customHeight="1">
      <c r="A12" s="73"/>
      <c r="B12" s="66" t="s">
        <v>46</v>
      </c>
      <c r="C12" s="44"/>
      <c r="D12" s="118">
        <f t="shared" si="6"/>
        <v>3</v>
      </c>
      <c r="E12" s="119">
        <v>0</v>
      </c>
      <c r="F12" s="136">
        <f t="shared" si="0"/>
        <v>0</v>
      </c>
      <c r="G12" s="119">
        <v>1</v>
      </c>
      <c r="H12" s="136">
        <f t="shared" si="1"/>
        <v>33.333333333333336</v>
      </c>
      <c r="I12" s="119">
        <v>1</v>
      </c>
      <c r="J12" s="136">
        <f t="shared" si="2"/>
        <v>33.333333333333336</v>
      </c>
      <c r="K12" s="119">
        <v>1</v>
      </c>
      <c r="L12" s="136">
        <f t="shared" si="3"/>
        <v>33.333333333333336</v>
      </c>
      <c r="M12" s="120">
        <f t="shared" si="7"/>
        <v>2</v>
      </c>
      <c r="N12" s="136">
        <f t="shared" si="4"/>
        <v>66.66666666666667</v>
      </c>
      <c r="O12" s="120">
        <f t="shared" si="8"/>
        <v>1</v>
      </c>
      <c r="P12" s="136">
        <f t="shared" si="5"/>
        <v>33.333333333333336</v>
      </c>
      <c r="Q12" s="78"/>
    </row>
    <row r="13" spans="1:17" s="4" customFormat="1" ht="19.5" customHeight="1">
      <c r="A13" s="37"/>
      <c r="B13" s="19" t="s">
        <v>47</v>
      </c>
      <c r="C13" s="20"/>
      <c r="D13" s="118">
        <f t="shared" si="6"/>
        <v>1</v>
      </c>
      <c r="E13" s="119">
        <v>0</v>
      </c>
      <c r="F13" s="136">
        <f t="shared" si="0"/>
        <v>0</v>
      </c>
      <c r="G13" s="119">
        <v>0</v>
      </c>
      <c r="H13" s="136">
        <f t="shared" si="1"/>
        <v>0</v>
      </c>
      <c r="I13" s="119">
        <v>0</v>
      </c>
      <c r="J13" s="136">
        <f t="shared" si="2"/>
        <v>0</v>
      </c>
      <c r="K13" s="119">
        <v>1</v>
      </c>
      <c r="L13" s="136">
        <f t="shared" si="3"/>
        <v>100</v>
      </c>
      <c r="M13" s="120">
        <f t="shared" si="7"/>
        <v>0</v>
      </c>
      <c r="N13" s="136">
        <f t="shared" si="4"/>
        <v>0</v>
      </c>
      <c r="O13" s="120">
        <f t="shared" si="8"/>
        <v>0</v>
      </c>
      <c r="P13" s="136">
        <f t="shared" si="5"/>
        <v>0</v>
      </c>
      <c r="Q13" s="78"/>
    </row>
    <row r="14" spans="1:27" ht="19.5" customHeight="1">
      <c r="A14" s="73"/>
      <c r="B14" s="67" t="s">
        <v>48</v>
      </c>
      <c r="C14" s="68"/>
      <c r="D14" s="118">
        <f t="shared" si="6"/>
        <v>1</v>
      </c>
      <c r="E14" s="119">
        <v>0</v>
      </c>
      <c r="F14" s="136">
        <f t="shared" si="0"/>
        <v>0</v>
      </c>
      <c r="G14" s="119">
        <v>0</v>
      </c>
      <c r="H14" s="136">
        <f t="shared" si="1"/>
        <v>0</v>
      </c>
      <c r="I14" s="119">
        <v>0</v>
      </c>
      <c r="J14" s="136">
        <f t="shared" si="2"/>
        <v>0</v>
      </c>
      <c r="K14" s="119">
        <v>1</v>
      </c>
      <c r="L14" s="136">
        <f t="shared" si="3"/>
        <v>100</v>
      </c>
      <c r="M14" s="120">
        <f t="shared" si="7"/>
        <v>0</v>
      </c>
      <c r="N14" s="136">
        <f t="shared" si="4"/>
        <v>0</v>
      </c>
      <c r="O14" s="120">
        <f t="shared" si="8"/>
        <v>0</v>
      </c>
      <c r="P14" s="136">
        <f t="shared" si="5"/>
        <v>0</v>
      </c>
      <c r="Q14" s="78"/>
      <c r="R14" s="4"/>
      <c r="AA14" s="3"/>
    </row>
    <row r="15" spans="1:27" ht="19.5" customHeight="1">
      <c r="A15" s="28">
        <v>4</v>
      </c>
      <c r="B15" s="17" t="s">
        <v>14</v>
      </c>
      <c r="C15" s="18"/>
      <c r="D15" s="99">
        <f t="shared" si="6"/>
        <v>15</v>
      </c>
      <c r="E15" s="87">
        <v>3</v>
      </c>
      <c r="F15" s="133">
        <f t="shared" si="0"/>
        <v>20</v>
      </c>
      <c r="G15" s="87">
        <v>4</v>
      </c>
      <c r="H15" s="133">
        <f t="shared" si="1"/>
        <v>26.666666666666668</v>
      </c>
      <c r="I15" s="87">
        <v>4</v>
      </c>
      <c r="J15" s="133">
        <f t="shared" si="2"/>
        <v>26.666666666666668</v>
      </c>
      <c r="K15" s="87">
        <v>4</v>
      </c>
      <c r="L15" s="133">
        <f t="shared" si="3"/>
        <v>26.666666666666668</v>
      </c>
      <c r="M15" s="88">
        <f t="shared" si="7"/>
        <v>11</v>
      </c>
      <c r="N15" s="133">
        <f t="shared" si="4"/>
        <v>73.33333333333333</v>
      </c>
      <c r="O15" s="88">
        <f t="shared" si="8"/>
        <v>7</v>
      </c>
      <c r="P15" s="133">
        <f t="shared" si="5"/>
        <v>46.666666666666664</v>
      </c>
      <c r="Q15" s="78"/>
      <c r="R15" s="4"/>
      <c r="AA15" s="3"/>
    </row>
    <row r="16" spans="1:27" ht="19.5" customHeight="1">
      <c r="A16" s="16">
        <v>5</v>
      </c>
      <c r="B16" s="21" t="s">
        <v>15</v>
      </c>
      <c r="C16" s="22"/>
      <c r="D16" s="99">
        <f t="shared" si="6"/>
        <v>4</v>
      </c>
      <c r="E16" s="87">
        <v>0</v>
      </c>
      <c r="F16" s="133">
        <f t="shared" si="0"/>
        <v>0</v>
      </c>
      <c r="G16" s="87">
        <v>0</v>
      </c>
      <c r="H16" s="133">
        <f t="shared" si="1"/>
        <v>0</v>
      </c>
      <c r="I16" s="87">
        <v>3</v>
      </c>
      <c r="J16" s="133">
        <f t="shared" si="2"/>
        <v>75</v>
      </c>
      <c r="K16" s="87">
        <v>1</v>
      </c>
      <c r="L16" s="133">
        <f t="shared" si="3"/>
        <v>25</v>
      </c>
      <c r="M16" s="88">
        <f t="shared" si="7"/>
        <v>3</v>
      </c>
      <c r="N16" s="133">
        <f t="shared" si="4"/>
        <v>75</v>
      </c>
      <c r="O16" s="88">
        <f t="shared" si="8"/>
        <v>0</v>
      </c>
      <c r="P16" s="133">
        <f t="shared" si="5"/>
        <v>0</v>
      </c>
      <c r="Q16" s="78"/>
      <c r="R16" s="4"/>
      <c r="AA16" s="3"/>
    </row>
    <row r="17" spans="1:27" ht="19.5" customHeight="1">
      <c r="A17" s="28">
        <v>6</v>
      </c>
      <c r="B17" s="21" t="s">
        <v>16</v>
      </c>
      <c r="C17" s="22"/>
      <c r="D17" s="102">
        <f t="shared" si="6"/>
        <v>2</v>
      </c>
      <c r="E17" s="89">
        <v>1</v>
      </c>
      <c r="F17" s="137">
        <f t="shared" si="0"/>
        <v>50</v>
      </c>
      <c r="G17" s="89">
        <v>0</v>
      </c>
      <c r="H17" s="137">
        <f t="shared" si="1"/>
        <v>0</v>
      </c>
      <c r="I17" s="89">
        <v>0</v>
      </c>
      <c r="J17" s="137">
        <f t="shared" si="2"/>
        <v>0</v>
      </c>
      <c r="K17" s="89">
        <v>1</v>
      </c>
      <c r="L17" s="137">
        <f t="shared" si="3"/>
        <v>50</v>
      </c>
      <c r="M17" s="90">
        <f t="shared" si="7"/>
        <v>1</v>
      </c>
      <c r="N17" s="137">
        <f t="shared" si="4"/>
        <v>50</v>
      </c>
      <c r="O17" s="90">
        <f t="shared" si="8"/>
        <v>1</v>
      </c>
      <c r="P17" s="137">
        <f t="shared" si="5"/>
        <v>50</v>
      </c>
      <c r="Q17" s="78"/>
      <c r="R17" s="4"/>
      <c r="AA17" s="3"/>
    </row>
    <row r="18" spans="1:27" ht="19.5" customHeight="1">
      <c r="A18" s="75">
        <v>7</v>
      </c>
      <c r="B18" s="21" t="s">
        <v>55</v>
      </c>
      <c r="C18" s="22"/>
      <c r="D18" s="99">
        <f>SUM(E18,G18,I18,K18)</f>
        <v>3</v>
      </c>
      <c r="E18" s="87">
        <v>0</v>
      </c>
      <c r="F18" s="133">
        <f>E18*100/D18</f>
        <v>0</v>
      </c>
      <c r="G18" s="87">
        <v>1</v>
      </c>
      <c r="H18" s="133">
        <f>G18*100/D18</f>
        <v>33.333333333333336</v>
      </c>
      <c r="I18" s="87">
        <v>0</v>
      </c>
      <c r="J18" s="133">
        <f>I18*100/D18</f>
        <v>0</v>
      </c>
      <c r="K18" s="87">
        <v>2</v>
      </c>
      <c r="L18" s="133">
        <f>K18*100/D18</f>
        <v>66.66666666666667</v>
      </c>
      <c r="M18" s="88">
        <f>SUM(E18,G18,I18)</f>
        <v>1</v>
      </c>
      <c r="N18" s="133">
        <f>M18*100/D18</f>
        <v>33.333333333333336</v>
      </c>
      <c r="O18" s="88">
        <f>SUM(G18,E18)</f>
        <v>1</v>
      </c>
      <c r="P18" s="133">
        <f>O18*100/D18</f>
        <v>33.333333333333336</v>
      </c>
      <c r="Q18" s="78"/>
      <c r="R18" s="4"/>
      <c r="AA18" s="3"/>
    </row>
    <row r="19" spans="1:27" ht="20.25" customHeight="1">
      <c r="A19" s="23" t="s">
        <v>17</v>
      </c>
      <c r="B19" s="24"/>
      <c r="C19" s="25"/>
      <c r="D19" s="103">
        <f>SUM(D6,D9:D10,D15:D18)</f>
        <v>73</v>
      </c>
      <c r="E19" s="91">
        <f>SUM(E6,E9,E10,E15:E18)</f>
        <v>7</v>
      </c>
      <c r="F19" s="138">
        <f t="shared" si="0"/>
        <v>9.58904109589041</v>
      </c>
      <c r="G19" s="91">
        <f>SUM(G6,G9,G10,G15:G18)</f>
        <v>16</v>
      </c>
      <c r="H19" s="138">
        <f t="shared" si="1"/>
        <v>21.91780821917808</v>
      </c>
      <c r="I19" s="91">
        <f>SUM(I6,I9,I10,I15:I18)</f>
        <v>27</v>
      </c>
      <c r="J19" s="138">
        <f t="shared" si="2"/>
        <v>36.986301369863014</v>
      </c>
      <c r="K19" s="91">
        <f>SUM(K6,K9,K10,K15:K18)</f>
        <v>23</v>
      </c>
      <c r="L19" s="138">
        <f t="shared" si="3"/>
        <v>31.506849315068493</v>
      </c>
      <c r="M19" s="91">
        <f>SUM(M6,M9,M10,M15:M18)</f>
        <v>50</v>
      </c>
      <c r="N19" s="138">
        <f t="shared" si="4"/>
        <v>68.4931506849315</v>
      </c>
      <c r="O19" s="91">
        <f>SUM(O6,O9,O10,O15:O18)</f>
        <v>23</v>
      </c>
      <c r="P19" s="138">
        <f t="shared" si="5"/>
        <v>31.506849315068493</v>
      </c>
      <c r="Q19" s="78"/>
      <c r="R19" s="4"/>
      <c r="AA19" s="3"/>
    </row>
    <row r="20" spans="1:27" ht="19.5" customHeight="1">
      <c r="A20" s="26">
        <v>8</v>
      </c>
      <c r="B20" s="15" t="s">
        <v>18</v>
      </c>
      <c r="C20" s="27"/>
      <c r="D20" s="99">
        <f>SUM(E20,G20,I20,K20)</f>
        <v>4</v>
      </c>
      <c r="E20" s="87">
        <v>0</v>
      </c>
      <c r="F20" s="139">
        <f t="shared" si="0"/>
        <v>0</v>
      </c>
      <c r="G20" s="96">
        <v>0</v>
      </c>
      <c r="H20" s="139">
        <f t="shared" si="1"/>
        <v>0</v>
      </c>
      <c r="I20" s="96">
        <v>0</v>
      </c>
      <c r="J20" s="139">
        <f t="shared" si="2"/>
        <v>0</v>
      </c>
      <c r="K20" s="96">
        <v>4</v>
      </c>
      <c r="L20" s="139">
        <f t="shared" si="3"/>
        <v>100</v>
      </c>
      <c r="M20" s="97">
        <f>SUM(E20,G20,I20)</f>
        <v>0</v>
      </c>
      <c r="N20" s="139">
        <f t="shared" si="4"/>
        <v>0</v>
      </c>
      <c r="O20" s="97">
        <f>SUM(G20,E20)</f>
        <v>0</v>
      </c>
      <c r="P20" s="133">
        <f t="shared" si="5"/>
        <v>0</v>
      </c>
      <c r="Q20" s="78"/>
      <c r="R20" s="4"/>
      <c r="AA20" s="3"/>
    </row>
    <row r="21" spans="1:27" ht="19.5" customHeight="1">
      <c r="A21" s="28">
        <v>9</v>
      </c>
      <c r="B21" s="17" t="s">
        <v>69</v>
      </c>
      <c r="C21" s="18"/>
      <c r="D21" s="99">
        <f>SUM(E21,G21,I21,K21)</f>
        <v>19</v>
      </c>
      <c r="E21" s="87">
        <v>0</v>
      </c>
      <c r="F21" s="137">
        <f t="shared" si="0"/>
        <v>0</v>
      </c>
      <c r="G21" s="94">
        <v>4</v>
      </c>
      <c r="H21" s="140">
        <f t="shared" si="1"/>
        <v>21.05263157894737</v>
      </c>
      <c r="I21" s="94">
        <v>0</v>
      </c>
      <c r="J21" s="140">
        <f t="shared" si="2"/>
        <v>0</v>
      </c>
      <c r="K21" s="94">
        <v>15</v>
      </c>
      <c r="L21" s="140">
        <f t="shared" si="3"/>
        <v>78.94736842105263</v>
      </c>
      <c r="M21" s="93">
        <f>SUM(E21,G21,I21)</f>
        <v>4</v>
      </c>
      <c r="N21" s="140">
        <f t="shared" si="4"/>
        <v>21.05263157894737</v>
      </c>
      <c r="O21" s="93">
        <f>SUM(G21,E21)</f>
        <v>4</v>
      </c>
      <c r="P21" s="133">
        <f t="shared" si="5"/>
        <v>21.05263157894737</v>
      </c>
      <c r="Q21" s="78"/>
      <c r="R21" s="4"/>
      <c r="AA21" s="3"/>
    </row>
    <row r="22" spans="1:27" ht="19.5" customHeight="1">
      <c r="A22" s="28">
        <v>10</v>
      </c>
      <c r="B22" s="17" t="s">
        <v>19</v>
      </c>
      <c r="C22" s="18"/>
      <c r="D22" s="99">
        <f>SUM(E22,G22,I22,K22)</f>
        <v>13</v>
      </c>
      <c r="E22" s="87">
        <v>0</v>
      </c>
      <c r="F22" s="133">
        <f t="shared" si="0"/>
        <v>0</v>
      </c>
      <c r="G22" s="87">
        <v>1</v>
      </c>
      <c r="H22" s="133">
        <f t="shared" si="1"/>
        <v>7.6923076923076925</v>
      </c>
      <c r="I22" s="87">
        <v>3</v>
      </c>
      <c r="J22" s="140">
        <f t="shared" si="2"/>
        <v>23.076923076923077</v>
      </c>
      <c r="K22" s="87">
        <v>9</v>
      </c>
      <c r="L22" s="133">
        <f t="shared" si="3"/>
        <v>69.23076923076923</v>
      </c>
      <c r="M22" s="88">
        <f>SUM(E22,G22,I22)</f>
        <v>4</v>
      </c>
      <c r="N22" s="133">
        <f t="shared" si="4"/>
        <v>30.76923076923077</v>
      </c>
      <c r="O22" s="88">
        <f>SUM(G22,E22)</f>
        <v>1</v>
      </c>
      <c r="P22" s="133">
        <f t="shared" si="5"/>
        <v>7.6923076923076925</v>
      </c>
      <c r="Q22" s="78"/>
      <c r="R22" s="4"/>
      <c r="AA22" s="3"/>
    </row>
    <row r="23" spans="1:27" ht="19.5" customHeight="1">
      <c r="A23" s="29">
        <v>11</v>
      </c>
      <c r="B23" s="15" t="s">
        <v>20</v>
      </c>
      <c r="C23" s="27"/>
      <c r="D23" s="99">
        <f>SUM(E23,G23,I23,K23)</f>
        <v>10</v>
      </c>
      <c r="E23" s="87">
        <v>0</v>
      </c>
      <c r="F23" s="133">
        <f t="shared" si="0"/>
        <v>0</v>
      </c>
      <c r="G23" s="87">
        <v>1</v>
      </c>
      <c r="H23" s="133">
        <f t="shared" si="1"/>
        <v>10</v>
      </c>
      <c r="I23" s="87">
        <v>3</v>
      </c>
      <c r="J23" s="133">
        <f t="shared" si="2"/>
        <v>30</v>
      </c>
      <c r="K23" s="87">
        <v>6</v>
      </c>
      <c r="L23" s="133">
        <f t="shared" si="3"/>
        <v>60</v>
      </c>
      <c r="M23" s="88">
        <f>SUM(E23,G23,I23)</f>
        <v>4</v>
      </c>
      <c r="N23" s="133">
        <f t="shared" si="4"/>
        <v>40</v>
      </c>
      <c r="O23" s="88">
        <f>SUM(G23,E23)</f>
        <v>1</v>
      </c>
      <c r="P23" s="133">
        <f t="shared" si="5"/>
        <v>10</v>
      </c>
      <c r="Q23" s="78"/>
      <c r="R23" s="4"/>
      <c r="AA23" s="3"/>
    </row>
    <row r="24" spans="1:27" ht="20.25" customHeight="1">
      <c r="A24" s="23" t="s">
        <v>21</v>
      </c>
      <c r="B24" s="23"/>
      <c r="C24" s="23"/>
      <c r="D24" s="103">
        <f>SUM(D20:D23)</f>
        <v>46</v>
      </c>
      <c r="E24" s="91">
        <f>SUM(E20:E23)</f>
        <v>0</v>
      </c>
      <c r="F24" s="138">
        <f t="shared" si="0"/>
        <v>0</v>
      </c>
      <c r="G24" s="91">
        <f>SUM(G20:G23)</f>
        <v>6</v>
      </c>
      <c r="H24" s="138">
        <f t="shared" si="1"/>
        <v>13.043478260869565</v>
      </c>
      <c r="I24" s="91">
        <f>SUM(I20:I23)</f>
        <v>6</v>
      </c>
      <c r="J24" s="138">
        <f t="shared" si="2"/>
        <v>13.043478260869565</v>
      </c>
      <c r="K24" s="91">
        <f>SUM(K20:K23)</f>
        <v>34</v>
      </c>
      <c r="L24" s="151">
        <f t="shared" si="3"/>
        <v>73.91304347826087</v>
      </c>
      <c r="M24" s="91">
        <f>SUM(M20:M23)</f>
        <v>12</v>
      </c>
      <c r="N24" s="138">
        <f t="shared" si="4"/>
        <v>26.08695652173913</v>
      </c>
      <c r="O24" s="92">
        <f>SUM(O20:O23)</f>
        <v>6</v>
      </c>
      <c r="P24" s="151">
        <f t="shared" si="5"/>
        <v>13.043478260869565</v>
      </c>
      <c r="Q24" s="78"/>
      <c r="R24" s="4"/>
      <c r="AA24" s="3"/>
    </row>
    <row r="25" spans="1:27" ht="19.5" customHeight="1">
      <c r="A25" s="30">
        <v>12</v>
      </c>
      <c r="B25" s="15" t="s">
        <v>22</v>
      </c>
      <c r="C25" s="27"/>
      <c r="D25" s="99">
        <f>SUM(E25,G25,I25,K25)</f>
        <v>10</v>
      </c>
      <c r="E25" s="87">
        <v>0</v>
      </c>
      <c r="F25" s="139">
        <f t="shared" si="0"/>
        <v>0</v>
      </c>
      <c r="G25" s="96">
        <v>1</v>
      </c>
      <c r="H25" s="139">
        <f t="shared" si="1"/>
        <v>10</v>
      </c>
      <c r="I25" s="96">
        <v>6</v>
      </c>
      <c r="J25" s="139">
        <f t="shared" si="2"/>
        <v>60</v>
      </c>
      <c r="K25" s="96">
        <v>3</v>
      </c>
      <c r="L25" s="139">
        <f t="shared" si="3"/>
        <v>30</v>
      </c>
      <c r="M25" s="97">
        <f>SUM(E25,G25,I25)</f>
        <v>7</v>
      </c>
      <c r="N25" s="139">
        <f t="shared" si="4"/>
        <v>70</v>
      </c>
      <c r="O25" s="97">
        <f>SUM(G25,E25)</f>
        <v>1</v>
      </c>
      <c r="P25" s="133">
        <f t="shared" si="5"/>
        <v>10</v>
      </c>
      <c r="Q25" s="78"/>
      <c r="R25" s="4"/>
      <c r="AA25" s="3"/>
    </row>
    <row r="26" spans="1:27" ht="19.5" customHeight="1">
      <c r="A26" s="31">
        <v>13</v>
      </c>
      <c r="B26" s="17" t="s">
        <v>23</v>
      </c>
      <c r="C26" s="18"/>
      <c r="D26" s="99">
        <f>SUM(E26,G26,I26,K26)</f>
        <v>11</v>
      </c>
      <c r="E26" s="87">
        <v>0</v>
      </c>
      <c r="F26" s="137">
        <f t="shared" si="0"/>
        <v>0</v>
      </c>
      <c r="G26" s="94">
        <v>2</v>
      </c>
      <c r="H26" s="140">
        <f t="shared" si="1"/>
        <v>18.181818181818183</v>
      </c>
      <c r="I26" s="94">
        <v>5</v>
      </c>
      <c r="J26" s="140">
        <f t="shared" si="2"/>
        <v>45.45454545454545</v>
      </c>
      <c r="K26" s="94">
        <v>4</v>
      </c>
      <c r="L26" s="140">
        <f t="shared" si="3"/>
        <v>36.36363636363637</v>
      </c>
      <c r="M26" s="93">
        <f>SUM(E26,G26,I26)</f>
        <v>7</v>
      </c>
      <c r="N26" s="140">
        <f t="shared" si="4"/>
        <v>63.63636363636363</v>
      </c>
      <c r="O26" s="93">
        <f>SUM(G26,E26)</f>
        <v>2</v>
      </c>
      <c r="P26" s="133">
        <f t="shared" si="5"/>
        <v>18.181818181818183</v>
      </c>
      <c r="Q26" s="78"/>
      <c r="R26" s="4"/>
      <c r="AA26" s="3"/>
    </row>
    <row r="27" spans="1:27" ht="19.5" customHeight="1">
      <c r="A27" s="31">
        <v>14</v>
      </c>
      <c r="B27" s="17" t="s">
        <v>24</v>
      </c>
      <c r="C27" s="18"/>
      <c r="D27" s="99">
        <f>SUM(E27,G27,I27,K27)</f>
        <v>11</v>
      </c>
      <c r="E27" s="87">
        <v>1</v>
      </c>
      <c r="F27" s="133">
        <f t="shared" si="0"/>
        <v>9.090909090909092</v>
      </c>
      <c r="G27" s="87">
        <v>4</v>
      </c>
      <c r="H27" s="133">
        <f t="shared" si="1"/>
        <v>36.36363636363637</v>
      </c>
      <c r="I27" s="87">
        <v>4</v>
      </c>
      <c r="J27" s="140">
        <f t="shared" si="2"/>
        <v>36.36363636363637</v>
      </c>
      <c r="K27" s="87">
        <v>2</v>
      </c>
      <c r="L27" s="133">
        <f t="shared" si="3"/>
        <v>18.181818181818183</v>
      </c>
      <c r="M27" s="88">
        <f>SUM(E27,G27,I27)</f>
        <v>9</v>
      </c>
      <c r="N27" s="133">
        <f t="shared" si="4"/>
        <v>81.81818181818181</v>
      </c>
      <c r="O27" s="88">
        <f>SUM(G27,E27)</f>
        <v>5</v>
      </c>
      <c r="P27" s="133">
        <f t="shared" si="5"/>
        <v>45.45454545454545</v>
      </c>
      <c r="Q27" s="78"/>
      <c r="R27" s="4"/>
      <c r="AA27" s="3"/>
    </row>
    <row r="28" spans="1:27" ht="19.5" customHeight="1">
      <c r="A28" s="32">
        <v>15</v>
      </c>
      <c r="B28" s="33" t="s">
        <v>25</v>
      </c>
      <c r="C28" s="34"/>
      <c r="D28" s="99">
        <f>SUM(E28,G28,I28,K28)</f>
        <v>9</v>
      </c>
      <c r="E28" s="87">
        <v>0</v>
      </c>
      <c r="F28" s="133">
        <f t="shared" si="0"/>
        <v>0</v>
      </c>
      <c r="G28" s="87">
        <v>1</v>
      </c>
      <c r="H28" s="133">
        <f t="shared" si="1"/>
        <v>11.11111111111111</v>
      </c>
      <c r="I28" s="87">
        <v>5</v>
      </c>
      <c r="J28" s="133">
        <f t="shared" si="2"/>
        <v>55.55555555555556</v>
      </c>
      <c r="K28" s="87">
        <v>3</v>
      </c>
      <c r="L28" s="133">
        <f t="shared" si="3"/>
        <v>33.333333333333336</v>
      </c>
      <c r="M28" s="88">
        <f>SUM(E28,G28,I28)</f>
        <v>6</v>
      </c>
      <c r="N28" s="133">
        <f t="shared" si="4"/>
        <v>66.66666666666667</v>
      </c>
      <c r="O28" s="88">
        <f>SUM(G28,E28)</f>
        <v>1</v>
      </c>
      <c r="P28" s="133">
        <f t="shared" si="5"/>
        <v>11.11111111111111</v>
      </c>
      <c r="Q28" s="78"/>
      <c r="R28" s="4"/>
      <c r="AA28" s="3"/>
    </row>
    <row r="29" spans="1:27" ht="20.25" customHeight="1">
      <c r="A29" s="23" t="s">
        <v>26</v>
      </c>
      <c r="B29" s="23"/>
      <c r="C29" s="23"/>
      <c r="D29" s="103">
        <f>SUM(D25:D28)</f>
        <v>41</v>
      </c>
      <c r="E29" s="91">
        <f>SUM(E25:E28)</f>
        <v>1</v>
      </c>
      <c r="F29" s="138">
        <f t="shared" si="0"/>
        <v>2.4390243902439024</v>
      </c>
      <c r="G29" s="91">
        <f>SUM(G25:G28)</f>
        <v>8</v>
      </c>
      <c r="H29" s="138">
        <f t="shared" si="1"/>
        <v>19.51219512195122</v>
      </c>
      <c r="I29" s="91">
        <f>SUM(I25:I28)</f>
        <v>20</v>
      </c>
      <c r="J29" s="138">
        <f t="shared" si="2"/>
        <v>48.78048780487805</v>
      </c>
      <c r="K29" s="91">
        <f>SUM(K25:K28)</f>
        <v>12</v>
      </c>
      <c r="L29" s="151">
        <f t="shared" si="3"/>
        <v>29.26829268292683</v>
      </c>
      <c r="M29" s="91">
        <f>SUM(M25:M28)</f>
        <v>29</v>
      </c>
      <c r="N29" s="138">
        <f t="shared" si="4"/>
        <v>70.73170731707317</v>
      </c>
      <c r="O29" s="92">
        <f>SUM(O25:O28)</f>
        <v>9</v>
      </c>
      <c r="P29" s="151">
        <f t="shared" si="5"/>
        <v>21.951219512195124</v>
      </c>
      <c r="Q29" s="78"/>
      <c r="R29" s="4"/>
      <c r="AA29" s="3"/>
    </row>
    <row r="30" spans="1:27" ht="19.5" customHeight="1">
      <c r="A30" s="35">
        <v>16</v>
      </c>
      <c r="B30" s="15" t="s">
        <v>27</v>
      </c>
      <c r="C30" s="27"/>
      <c r="D30" s="99">
        <f>SUM(E30,G30,I30,K30)</f>
        <v>8</v>
      </c>
      <c r="E30" s="87">
        <v>0</v>
      </c>
      <c r="F30" s="139">
        <f t="shared" si="0"/>
        <v>0</v>
      </c>
      <c r="G30" s="96">
        <v>0</v>
      </c>
      <c r="H30" s="139">
        <f t="shared" si="1"/>
        <v>0</v>
      </c>
      <c r="I30" s="96">
        <v>3</v>
      </c>
      <c r="J30" s="139">
        <f t="shared" si="2"/>
        <v>37.5</v>
      </c>
      <c r="K30" s="96">
        <v>5</v>
      </c>
      <c r="L30" s="139">
        <f t="shared" si="3"/>
        <v>62.5</v>
      </c>
      <c r="M30" s="97">
        <f>SUM(E30,G30,I30)</f>
        <v>3</v>
      </c>
      <c r="N30" s="139">
        <f t="shared" si="4"/>
        <v>37.5</v>
      </c>
      <c r="O30" s="97">
        <f>SUM(G30,E30)</f>
        <v>0</v>
      </c>
      <c r="P30" s="133">
        <f t="shared" si="5"/>
        <v>0</v>
      </c>
      <c r="Q30" s="78"/>
      <c r="R30" s="4"/>
      <c r="AA30" s="3"/>
    </row>
    <row r="31" spans="1:27" ht="19.5" customHeight="1">
      <c r="A31" s="31">
        <v>17</v>
      </c>
      <c r="B31" s="17" t="s">
        <v>28</v>
      </c>
      <c r="C31" s="18"/>
      <c r="D31" s="99">
        <f>SUM(E31,G31,I31,K31)</f>
        <v>6</v>
      </c>
      <c r="E31" s="87">
        <v>0</v>
      </c>
      <c r="F31" s="137">
        <f t="shared" si="0"/>
        <v>0</v>
      </c>
      <c r="G31" s="94">
        <v>1</v>
      </c>
      <c r="H31" s="140">
        <f t="shared" si="1"/>
        <v>16.666666666666668</v>
      </c>
      <c r="I31" s="94">
        <v>0</v>
      </c>
      <c r="J31" s="140">
        <f t="shared" si="2"/>
        <v>0</v>
      </c>
      <c r="K31" s="94">
        <v>5</v>
      </c>
      <c r="L31" s="140">
        <f t="shared" si="3"/>
        <v>83.33333333333333</v>
      </c>
      <c r="M31" s="93">
        <f>SUM(E31,G31,I31)</f>
        <v>1</v>
      </c>
      <c r="N31" s="140">
        <f t="shared" si="4"/>
        <v>16.666666666666668</v>
      </c>
      <c r="O31" s="93">
        <f>SUM(G31,E31)</f>
        <v>1</v>
      </c>
      <c r="P31" s="133">
        <f t="shared" si="5"/>
        <v>16.666666666666668</v>
      </c>
      <c r="Q31" s="78"/>
      <c r="R31" s="4"/>
      <c r="AA31" s="3"/>
    </row>
    <row r="32" spans="1:27" ht="19.5" customHeight="1">
      <c r="A32" s="31">
        <v>18</v>
      </c>
      <c r="B32" s="17" t="s">
        <v>29</v>
      </c>
      <c r="C32" s="18"/>
      <c r="D32" s="99">
        <f>SUM(E32,G32,I32,K32)</f>
        <v>9</v>
      </c>
      <c r="E32" s="87">
        <v>0</v>
      </c>
      <c r="F32" s="133">
        <f t="shared" si="0"/>
        <v>0</v>
      </c>
      <c r="G32" s="87">
        <v>2</v>
      </c>
      <c r="H32" s="133">
        <f t="shared" si="1"/>
        <v>22.22222222222222</v>
      </c>
      <c r="I32" s="87">
        <v>4</v>
      </c>
      <c r="J32" s="140">
        <f t="shared" si="2"/>
        <v>44.44444444444444</v>
      </c>
      <c r="K32" s="87">
        <v>3</v>
      </c>
      <c r="L32" s="133">
        <f t="shared" si="3"/>
        <v>33.333333333333336</v>
      </c>
      <c r="M32" s="88">
        <f>SUM(E32,G32,I32)</f>
        <v>6</v>
      </c>
      <c r="N32" s="133">
        <f t="shared" si="4"/>
        <v>66.66666666666667</v>
      </c>
      <c r="O32" s="88">
        <f>SUM(G32,E32)</f>
        <v>2</v>
      </c>
      <c r="P32" s="133">
        <f t="shared" si="5"/>
        <v>22.22222222222222</v>
      </c>
      <c r="Q32" s="78"/>
      <c r="R32" s="4"/>
      <c r="AA32" s="3"/>
    </row>
    <row r="33" spans="1:27" ht="19.5" customHeight="1">
      <c r="A33" s="31">
        <v>19</v>
      </c>
      <c r="B33" s="17" t="s">
        <v>30</v>
      </c>
      <c r="C33" s="18"/>
      <c r="D33" s="99">
        <f>SUM(E33,G33,I33,K33)</f>
        <v>10</v>
      </c>
      <c r="E33" s="87">
        <v>2</v>
      </c>
      <c r="F33" s="133">
        <f t="shared" si="0"/>
        <v>20</v>
      </c>
      <c r="G33" s="87">
        <v>0</v>
      </c>
      <c r="H33" s="133">
        <f t="shared" si="1"/>
        <v>0</v>
      </c>
      <c r="I33" s="87">
        <v>4</v>
      </c>
      <c r="J33" s="133">
        <f t="shared" si="2"/>
        <v>40</v>
      </c>
      <c r="K33" s="87">
        <v>4</v>
      </c>
      <c r="L33" s="133">
        <f t="shared" si="3"/>
        <v>40</v>
      </c>
      <c r="M33" s="88">
        <f>SUM(E33,G33,I33)</f>
        <v>6</v>
      </c>
      <c r="N33" s="133">
        <f t="shared" si="4"/>
        <v>60</v>
      </c>
      <c r="O33" s="88">
        <f>SUM(G33,E33)</f>
        <v>2</v>
      </c>
      <c r="P33" s="133">
        <f t="shared" si="5"/>
        <v>20</v>
      </c>
      <c r="Q33" s="78"/>
      <c r="R33" s="4"/>
      <c r="AA33" s="3"/>
    </row>
    <row r="34" spans="1:27" ht="19.5" customHeight="1">
      <c r="A34" s="31">
        <v>20</v>
      </c>
      <c r="B34" s="36" t="s">
        <v>31</v>
      </c>
      <c r="C34" s="20"/>
      <c r="D34" s="99">
        <f aca="true" t="shared" si="9" ref="D34:D43">SUM(E34,G34,I34,K34)</f>
        <v>16.5</v>
      </c>
      <c r="E34" s="87">
        <v>0</v>
      </c>
      <c r="F34" s="133">
        <f aca="true" t="shared" si="10" ref="F34:F47">E34*100/D34</f>
        <v>0</v>
      </c>
      <c r="G34" s="87">
        <v>3</v>
      </c>
      <c r="H34" s="133">
        <f aca="true" t="shared" si="11" ref="H34:H47">G34*100/D34</f>
        <v>18.181818181818183</v>
      </c>
      <c r="I34" s="87">
        <v>3</v>
      </c>
      <c r="J34" s="133">
        <f aca="true" t="shared" si="12" ref="J34:J47">I34*100/D34</f>
        <v>18.181818181818183</v>
      </c>
      <c r="K34" s="98">
        <v>10.5</v>
      </c>
      <c r="L34" s="133">
        <f aca="true" t="shared" si="13" ref="L34:L47">K34*100/D34</f>
        <v>63.63636363636363</v>
      </c>
      <c r="M34" s="88">
        <f aca="true" t="shared" si="14" ref="M34:M43">SUM(E34,G34,I34)</f>
        <v>6</v>
      </c>
      <c r="N34" s="133">
        <f aca="true" t="shared" si="15" ref="N34:N47">M34*100/D34</f>
        <v>36.36363636363637</v>
      </c>
      <c r="O34" s="88">
        <f aca="true" t="shared" si="16" ref="O34:O43">SUM(G34,E34)</f>
        <v>3</v>
      </c>
      <c r="P34" s="133">
        <f aca="true" t="shared" si="17" ref="P34:P47">O34*100/D34</f>
        <v>18.181818181818183</v>
      </c>
      <c r="Q34" s="78"/>
      <c r="R34" s="4"/>
      <c r="AA34" s="3"/>
    </row>
    <row r="35" spans="1:27" ht="19.5" customHeight="1">
      <c r="A35" s="31">
        <v>21</v>
      </c>
      <c r="B35" s="17" t="s">
        <v>32</v>
      </c>
      <c r="C35" s="18"/>
      <c r="D35" s="99">
        <f t="shared" si="9"/>
        <v>6</v>
      </c>
      <c r="E35" s="87">
        <v>0</v>
      </c>
      <c r="F35" s="133">
        <f t="shared" si="10"/>
        <v>0</v>
      </c>
      <c r="G35" s="87">
        <v>1</v>
      </c>
      <c r="H35" s="133">
        <f t="shared" si="11"/>
        <v>16.666666666666668</v>
      </c>
      <c r="I35" s="87">
        <v>3</v>
      </c>
      <c r="J35" s="133">
        <f t="shared" si="12"/>
        <v>50</v>
      </c>
      <c r="K35" s="87">
        <v>2</v>
      </c>
      <c r="L35" s="133">
        <f t="shared" si="13"/>
        <v>33.333333333333336</v>
      </c>
      <c r="M35" s="88">
        <f t="shared" si="14"/>
        <v>4</v>
      </c>
      <c r="N35" s="133">
        <f t="shared" si="15"/>
        <v>66.66666666666667</v>
      </c>
      <c r="O35" s="88">
        <f t="shared" si="16"/>
        <v>1</v>
      </c>
      <c r="P35" s="133">
        <f t="shared" si="17"/>
        <v>16.666666666666668</v>
      </c>
      <c r="Q35" s="78"/>
      <c r="R35" s="4"/>
      <c r="AA35" s="3"/>
    </row>
    <row r="36" spans="1:27" ht="19.5" customHeight="1">
      <c r="A36" s="31">
        <v>22</v>
      </c>
      <c r="B36" s="17" t="s">
        <v>33</v>
      </c>
      <c r="C36" s="18"/>
      <c r="D36" s="99">
        <f t="shared" si="9"/>
        <v>10</v>
      </c>
      <c r="E36" s="87">
        <v>0</v>
      </c>
      <c r="F36" s="133">
        <f t="shared" si="10"/>
        <v>0</v>
      </c>
      <c r="G36" s="87">
        <v>1</v>
      </c>
      <c r="H36" s="133">
        <f t="shared" si="11"/>
        <v>10</v>
      </c>
      <c r="I36" s="87">
        <v>9</v>
      </c>
      <c r="J36" s="133">
        <f t="shared" si="12"/>
        <v>90</v>
      </c>
      <c r="K36" s="87">
        <v>0</v>
      </c>
      <c r="L36" s="133">
        <f t="shared" si="13"/>
        <v>0</v>
      </c>
      <c r="M36" s="88">
        <f t="shared" si="14"/>
        <v>10</v>
      </c>
      <c r="N36" s="133">
        <f t="shared" si="15"/>
        <v>100</v>
      </c>
      <c r="O36" s="88">
        <f t="shared" si="16"/>
        <v>1</v>
      </c>
      <c r="P36" s="133">
        <f t="shared" si="17"/>
        <v>10</v>
      </c>
      <c r="Q36" s="78"/>
      <c r="R36" s="4"/>
      <c r="AA36" s="3"/>
    </row>
    <row r="37" spans="1:27" ht="19.5" customHeight="1">
      <c r="A37" s="31">
        <v>23</v>
      </c>
      <c r="B37" s="17" t="s">
        <v>34</v>
      </c>
      <c r="C37" s="18"/>
      <c r="D37" s="99">
        <f t="shared" si="9"/>
        <v>7</v>
      </c>
      <c r="E37" s="87">
        <v>0</v>
      </c>
      <c r="F37" s="133">
        <f t="shared" si="10"/>
        <v>0</v>
      </c>
      <c r="G37" s="87">
        <v>0</v>
      </c>
      <c r="H37" s="133">
        <f t="shared" si="11"/>
        <v>0</v>
      </c>
      <c r="I37" s="87">
        <v>7</v>
      </c>
      <c r="J37" s="133">
        <f t="shared" si="12"/>
        <v>100</v>
      </c>
      <c r="K37" s="87">
        <v>0</v>
      </c>
      <c r="L37" s="133">
        <f t="shared" si="13"/>
        <v>0</v>
      </c>
      <c r="M37" s="88">
        <f t="shared" si="14"/>
        <v>7</v>
      </c>
      <c r="N37" s="133">
        <f t="shared" si="15"/>
        <v>100</v>
      </c>
      <c r="O37" s="88">
        <f t="shared" si="16"/>
        <v>0</v>
      </c>
      <c r="P37" s="133">
        <f t="shared" si="17"/>
        <v>0</v>
      </c>
      <c r="Q37" s="78"/>
      <c r="R37" s="4"/>
      <c r="AA37" s="3"/>
    </row>
    <row r="38" spans="1:27" ht="19.5" customHeight="1">
      <c r="A38" s="31">
        <v>24</v>
      </c>
      <c r="B38" s="17" t="s">
        <v>35</v>
      </c>
      <c r="C38" s="18"/>
      <c r="D38" s="99">
        <f t="shared" si="9"/>
        <v>14</v>
      </c>
      <c r="E38" s="87">
        <v>1</v>
      </c>
      <c r="F38" s="133">
        <f t="shared" si="10"/>
        <v>7.142857142857143</v>
      </c>
      <c r="G38" s="87">
        <v>3</v>
      </c>
      <c r="H38" s="133">
        <f t="shared" si="11"/>
        <v>21.428571428571427</v>
      </c>
      <c r="I38" s="87">
        <v>6</v>
      </c>
      <c r="J38" s="133">
        <f t="shared" si="12"/>
        <v>42.857142857142854</v>
      </c>
      <c r="K38" s="87">
        <v>4</v>
      </c>
      <c r="L38" s="133">
        <f t="shared" si="13"/>
        <v>28.571428571428573</v>
      </c>
      <c r="M38" s="88">
        <f t="shared" si="14"/>
        <v>10</v>
      </c>
      <c r="N38" s="133">
        <f t="shared" si="15"/>
        <v>71.42857142857143</v>
      </c>
      <c r="O38" s="88">
        <f t="shared" si="16"/>
        <v>4</v>
      </c>
      <c r="P38" s="133">
        <f t="shared" si="17"/>
        <v>28.571428571428573</v>
      </c>
      <c r="Q38" s="78"/>
      <c r="R38" s="4"/>
      <c r="AA38" s="3"/>
    </row>
    <row r="39" spans="1:27" ht="19.5" customHeight="1">
      <c r="A39" s="31">
        <v>25</v>
      </c>
      <c r="B39" s="17" t="s">
        <v>36</v>
      </c>
      <c r="C39" s="18"/>
      <c r="D39" s="99">
        <f t="shared" si="9"/>
        <v>12</v>
      </c>
      <c r="E39" s="87">
        <v>1</v>
      </c>
      <c r="F39" s="133">
        <f t="shared" si="10"/>
        <v>8.333333333333334</v>
      </c>
      <c r="G39" s="87">
        <v>1</v>
      </c>
      <c r="H39" s="133">
        <f t="shared" si="11"/>
        <v>8.333333333333334</v>
      </c>
      <c r="I39" s="87">
        <v>9</v>
      </c>
      <c r="J39" s="133">
        <f t="shared" si="12"/>
        <v>75</v>
      </c>
      <c r="K39" s="87">
        <v>1</v>
      </c>
      <c r="L39" s="133">
        <f t="shared" si="13"/>
        <v>8.333333333333334</v>
      </c>
      <c r="M39" s="88">
        <f t="shared" si="14"/>
        <v>11</v>
      </c>
      <c r="N39" s="133">
        <f t="shared" si="15"/>
        <v>91.66666666666667</v>
      </c>
      <c r="O39" s="88">
        <f t="shared" si="16"/>
        <v>2</v>
      </c>
      <c r="P39" s="133">
        <f t="shared" si="17"/>
        <v>16.666666666666668</v>
      </c>
      <c r="Q39" s="78"/>
      <c r="R39" s="4"/>
      <c r="AA39" s="3"/>
    </row>
    <row r="40" spans="1:27" ht="19.5" customHeight="1">
      <c r="A40" s="31">
        <v>26</v>
      </c>
      <c r="B40" s="17" t="s">
        <v>37</v>
      </c>
      <c r="C40" s="18"/>
      <c r="D40" s="99">
        <f t="shared" si="9"/>
        <v>9</v>
      </c>
      <c r="E40" s="94">
        <v>0</v>
      </c>
      <c r="F40" s="140">
        <f t="shared" si="10"/>
        <v>0</v>
      </c>
      <c r="G40" s="94">
        <v>0</v>
      </c>
      <c r="H40" s="140">
        <f t="shared" si="11"/>
        <v>0</v>
      </c>
      <c r="I40" s="94">
        <v>1</v>
      </c>
      <c r="J40" s="140">
        <f t="shared" si="12"/>
        <v>11.11111111111111</v>
      </c>
      <c r="K40" s="94">
        <v>8</v>
      </c>
      <c r="L40" s="140">
        <f t="shared" si="13"/>
        <v>88.88888888888889</v>
      </c>
      <c r="M40" s="93">
        <f t="shared" si="14"/>
        <v>1</v>
      </c>
      <c r="N40" s="140">
        <f t="shared" si="15"/>
        <v>11.11111111111111</v>
      </c>
      <c r="O40" s="93">
        <f t="shared" si="16"/>
        <v>0</v>
      </c>
      <c r="P40" s="133">
        <f t="shared" si="17"/>
        <v>0</v>
      </c>
      <c r="Q40" s="78"/>
      <c r="R40" s="4"/>
      <c r="AA40" s="3"/>
    </row>
    <row r="41" spans="1:27" ht="19.5" customHeight="1">
      <c r="A41" s="31">
        <v>27</v>
      </c>
      <c r="B41" s="17" t="s">
        <v>38</v>
      </c>
      <c r="C41" s="18"/>
      <c r="D41" s="99">
        <f t="shared" si="9"/>
        <v>9</v>
      </c>
      <c r="E41" s="87">
        <v>0</v>
      </c>
      <c r="F41" s="137">
        <f t="shared" si="10"/>
        <v>0</v>
      </c>
      <c r="G41" s="94">
        <v>0</v>
      </c>
      <c r="H41" s="140">
        <f t="shared" si="11"/>
        <v>0</v>
      </c>
      <c r="I41" s="94">
        <v>4</v>
      </c>
      <c r="J41" s="140">
        <f t="shared" si="12"/>
        <v>44.44444444444444</v>
      </c>
      <c r="K41" s="94">
        <v>5</v>
      </c>
      <c r="L41" s="140">
        <f t="shared" si="13"/>
        <v>55.55555555555556</v>
      </c>
      <c r="M41" s="93">
        <f t="shared" si="14"/>
        <v>4</v>
      </c>
      <c r="N41" s="140">
        <f t="shared" si="15"/>
        <v>44.44444444444444</v>
      </c>
      <c r="O41" s="93">
        <f t="shared" si="16"/>
        <v>0</v>
      </c>
      <c r="P41" s="133">
        <f t="shared" si="17"/>
        <v>0</v>
      </c>
      <c r="Q41" s="78"/>
      <c r="R41" s="4"/>
      <c r="AA41" s="3"/>
    </row>
    <row r="42" spans="1:27" ht="19.5" customHeight="1">
      <c r="A42" s="31">
        <v>28</v>
      </c>
      <c r="B42" s="17" t="s">
        <v>39</v>
      </c>
      <c r="C42" s="18"/>
      <c r="D42" s="99">
        <f t="shared" si="9"/>
        <v>7</v>
      </c>
      <c r="E42" s="87">
        <v>0</v>
      </c>
      <c r="F42" s="133">
        <f t="shared" si="10"/>
        <v>0</v>
      </c>
      <c r="G42" s="87">
        <v>0</v>
      </c>
      <c r="H42" s="133">
        <f t="shared" si="11"/>
        <v>0</v>
      </c>
      <c r="I42" s="87">
        <v>3</v>
      </c>
      <c r="J42" s="140">
        <f t="shared" si="12"/>
        <v>42.857142857142854</v>
      </c>
      <c r="K42" s="87">
        <v>4</v>
      </c>
      <c r="L42" s="133">
        <f t="shared" si="13"/>
        <v>57.142857142857146</v>
      </c>
      <c r="M42" s="88">
        <f t="shared" si="14"/>
        <v>3</v>
      </c>
      <c r="N42" s="133">
        <f t="shared" si="15"/>
        <v>42.857142857142854</v>
      </c>
      <c r="O42" s="88">
        <f t="shared" si="16"/>
        <v>0</v>
      </c>
      <c r="P42" s="133">
        <f t="shared" si="17"/>
        <v>0</v>
      </c>
      <c r="Q42" s="78"/>
      <c r="R42" s="4"/>
      <c r="AA42" s="3"/>
    </row>
    <row r="43" spans="1:27" ht="19.5" customHeight="1">
      <c r="A43" s="31">
        <v>29</v>
      </c>
      <c r="B43" s="17" t="s">
        <v>40</v>
      </c>
      <c r="C43" s="18"/>
      <c r="D43" s="99">
        <f t="shared" si="9"/>
        <v>7.5</v>
      </c>
      <c r="E43" s="87">
        <v>0</v>
      </c>
      <c r="F43" s="133">
        <f t="shared" si="10"/>
        <v>0</v>
      </c>
      <c r="G43" s="87">
        <v>2</v>
      </c>
      <c r="H43" s="133">
        <f t="shared" si="11"/>
        <v>26.666666666666668</v>
      </c>
      <c r="I43" s="87">
        <v>0</v>
      </c>
      <c r="J43" s="133">
        <f t="shared" si="12"/>
        <v>0</v>
      </c>
      <c r="K43" s="98">
        <v>5.5</v>
      </c>
      <c r="L43" s="133">
        <f t="shared" si="13"/>
        <v>73.33333333333333</v>
      </c>
      <c r="M43" s="88">
        <f t="shared" si="14"/>
        <v>2</v>
      </c>
      <c r="N43" s="133">
        <f t="shared" si="15"/>
        <v>26.666666666666668</v>
      </c>
      <c r="O43" s="88">
        <f t="shared" si="16"/>
        <v>2</v>
      </c>
      <c r="P43" s="133">
        <f t="shared" si="17"/>
        <v>26.666666666666668</v>
      </c>
      <c r="Q43" s="78"/>
      <c r="R43" s="4"/>
      <c r="AA43" s="3"/>
    </row>
    <row r="44" spans="1:27" ht="19.5" customHeight="1">
      <c r="A44" s="31">
        <v>30</v>
      </c>
      <c r="B44" s="36" t="s">
        <v>73</v>
      </c>
      <c r="C44" s="20"/>
      <c r="D44" s="99">
        <f>SUM(E44,G44,I44,K44)</f>
        <v>3</v>
      </c>
      <c r="E44" s="87">
        <v>0</v>
      </c>
      <c r="F44" s="133">
        <f>E44*100/D44</f>
        <v>0</v>
      </c>
      <c r="G44" s="87">
        <v>0</v>
      </c>
      <c r="H44" s="133">
        <f>G44*100/D44</f>
        <v>0</v>
      </c>
      <c r="I44" s="87">
        <v>0</v>
      </c>
      <c r="J44" s="133">
        <f>I44*100/D44</f>
        <v>0</v>
      </c>
      <c r="K44" s="87">
        <v>3</v>
      </c>
      <c r="L44" s="133">
        <f>K44*100/D44</f>
        <v>100</v>
      </c>
      <c r="M44" s="88">
        <f>SUM(E44,G44,I44)</f>
        <v>0</v>
      </c>
      <c r="N44" s="133">
        <f>M44*100/D44</f>
        <v>0</v>
      </c>
      <c r="O44" s="88">
        <f>SUM(G44,E44)</f>
        <v>0</v>
      </c>
      <c r="P44" s="133">
        <f>O44*100/D44</f>
        <v>0</v>
      </c>
      <c r="Q44" s="78"/>
      <c r="R44" s="4"/>
      <c r="AA44" s="3"/>
    </row>
    <row r="45" spans="1:27" ht="20.25" customHeight="1">
      <c r="A45" s="23" t="s">
        <v>41</v>
      </c>
      <c r="B45" s="23"/>
      <c r="C45" s="23"/>
      <c r="D45" s="103">
        <f>SUM(D30:D44)</f>
        <v>134</v>
      </c>
      <c r="E45" s="91">
        <f>SUM(E30:E44)</f>
        <v>4</v>
      </c>
      <c r="F45" s="138">
        <f t="shared" si="10"/>
        <v>2.985074626865672</v>
      </c>
      <c r="G45" s="91">
        <f>SUM(G30:G44)</f>
        <v>14</v>
      </c>
      <c r="H45" s="138">
        <f t="shared" si="11"/>
        <v>10.447761194029852</v>
      </c>
      <c r="I45" s="91">
        <f>SUM(I30:I44)</f>
        <v>56</v>
      </c>
      <c r="J45" s="138">
        <f t="shared" si="12"/>
        <v>41.791044776119406</v>
      </c>
      <c r="K45" s="101">
        <f>SUM(K30:K44)</f>
        <v>60</v>
      </c>
      <c r="L45" s="138">
        <f t="shared" si="13"/>
        <v>44.776119402985074</v>
      </c>
      <c r="M45" s="91">
        <f>SUM(M30:M44)</f>
        <v>74</v>
      </c>
      <c r="N45" s="138">
        <f t="shared" si="15"/>
        <v>55.223880597014926</v>
      </c>
      <c r="O45" s="92">
        <f>SUM(O30:O44)</f>
        <v>18</v>
      </c>
      <c r="P45" s="151">
        <f t="shared" si="17"/>
        <v>13.432835820895523</v>
      </c>
      <c r="Q45" s="78"/>
      <c r="R45" s="4"/>
      <c r="AA45" s="3"/>
    </row>
    <row r="46" spans="1:27" ht="19.5" customHeight="1">
      <c r="A46" s="37">
        <v>31</v>
      </c>
      <c r="B46" s="38" t="s">
        <v>42</v>
      </c>
      <c r="C46" s="27"/>
      <c r="D46" s="99">
        <f>SUM(E46,G46,I46,K46)</f>
        <v>5</v>
      </c>
      <c r="E46" s="87">
        <v>0</v>
      </c>
      <c r="F46" s="133">
        <f t="shared" si="10"/>
        <v>0</v>
      </c>
      <c r="G46" s="87">
        <v>0</v>
      </c>
      <c r="H46" s="133">
        <f t="shared" si="11"/>
        <v>0</v>
      </c>
      <c r="I46" s="87">
        <v>1</v>
      </c>
      <c r="J46" s="133">
        <f t="shared" si="12"/>
        <v>20</v>
      </c>
      <c r="K46" s="87">
        <v>4</v>
      </c>
      <c r="L46" s="133">
        <f t="shared" si="13"/>
        <v>80</v>
      </c>
      <c r="M46" s="88">
        <f>SUM(E46,G46,I46)</f>
        <v>1</v>
      </c>
      <c r="N46" s="133">
        <f t="shared" si="15"/>
        <v>20</v>
      </c>
      <c r="O46" s="88">
        <f>SUM(G46,E46)</f>
        <v>0</v>
      </c>
      <c r="P46" s="133">
        <f t="shared" si="17"/>
        <v>0</v>
      </c>
      <c r="Q46" s="78"/>
      <c r="R46" s="4"/>
      <c r="AA46" s="3"/>
    </row>
    <row r="47" spans="1:27" ht="19.5" customHeight="1">
      <c r="A47" s="28">
        <v>32</v>
      </c>
      <c r="B47" s="39" t="s">
        <v>43</v>
      </c>
      <c r="C47" s="18"/>
      <c r="D47" s="99">
        <f>SUM(E47,G47,I47,K47)</f>
        <v>8</v>
      </c>
      <c r="E47" s="87">
        <v>0</v>
      </c>
      <c r="F47" s="133">
        <f t="shared" si="10"/>
        <v>0</v>
      </c>
      <c r="G47" s="87">
        <v>0</v>
      </c>
      <c r="H47" s="133">
        <f t="shared" si="11"/>
        <v>0</v>
      </c>
      <c r="I47" s="87">
        <v>1</v>
      </c>
      <c r="J47" s="133">
        <f t="shared" si="12"/>
        <v>12.5</v>
      </c>
      <c r="K47" s="87">
        <v>7</v>
      </c>
      <c r="L47" s="133">
        <f t="shared" si="13"/>
        <v>87.5</v>
      </c>
      <c r="M47" s="88">
        <f>SUM(E47,G47,I47)</f>
        <v>1</v>
      </c>
      <c r="N47" s="133">
        <f t="shared" si="15"/>
        <v>12.5</v>
      </c>
      <c r="O47" s="88">
        <f>SUM(G47,E47)</f>
        <v>0</v>
      </c>
      <c r="P47" s="133">
        <f t="shared" si="17"/>
        <v>0</v>
      </c>
      <c r="Q47" s="78"/>
      <c r="R47" s="4"/>
      <c r="AA47" s="3"/>
    </row>
    <row r="48" spans="1:27" ht="19.5" customHeight="1">
      <c r="A48" s="37">
        <v>33</v>
      </c>
      <c r="B48" s="39" t="s">
        <v>72</v>
      </c>
      <c r="C48" s="18"/>
      <c r="D48" s="99">
        <f>SUM(D49:D54)</f>
        <v>12.5</v>
      </c>
      <c r="E48" s="87">
        <f aca="true" t="shared" si="18" ref="E48:O48">SUM(E49:E54)</f>
        <v>2</v>
      </c>
      <c r="F48" s="133">
        <f>+E48/$D$48*100</f>
        <v>16</v>
      </c>
      <c r="G48" s="87">
        <f t="shared" si="18"/>
        <v>0</v>
      </c>
      <c r="H48" s="133">
        <f>+G48/$D$48*100</f>
        <v>0</v>
      </c>
      <c r="I48" s="87">
        <f t="shared" si="18"/>
        <v>2</v>
      </c>
      <c r="J48" s="133">
        <f>+I48/$D$48*100</f>
        <v>16</v>
      </c>
      <c r="K48" s="87">
        <f t="shared" si="18"/>
        <v>8.5</v>
      </c>
      <c r="L48" s="133">
        <f>+K48/$D$48*100</f>
        <v>68</v>
      </c>
      <c r="M48" s="88">
        <f t="shared" si="18"/>
        <v>4</v>
      </c>
      <c r="N48" s="133">
        <f>+M48/$D$48*100</f>
        <v>32</v>
      </c>
      <c r="O48" s="88">
        <f t="shared" si="18"/>
        <v>2</v>
      </c>
      <c r="P48" s="133"/>
      <c r="Q48" s="78"/>
      <c r="R48" s="4"/>
      <c r="AA48" s="3"/>
    </row>
    <row r="49" spans="1:27" ht="19.5" customHeight="1">
      <c r="A49" s="37"/>
      <c r="B49" s="40" t="s">
        <v>67</v>
      </c>
      <c r="C49" s="20"/>
      <c r="D49" s="118">
        <f aca="true" t="shared" si="19" ref="D49:D54">SUM(E49,G49,I49,K49)</f>
        <v>2</v>
      </c>
      <c r="E49" s="127">
        <v>2</v>
      </c>
      <c r="F49" s="134">
        <f aca="true" t="shared" si="20" ref="F49:F63">E49*100/D49</f>
        <v>100</v>
      </c>
      <c r="G49" s="127">
        <v>0</v>
      </c>
      <c r="H49" s="134">
        <f aca="true" t="shared" si="21" ref="H49:H63">G49*100/D49</f>
        <v>0</v>
      </c>
      <c r="I49" s="127">
        <v>0</v>
      </c>
      <c r="J49" s="134">
        <f aca="true" t="shared" si="22" ref="J49:J63">I49*100/D49</f>
        <v>0</v>
      </c>
      <c r="K49" s="119">
        <v>0</v>
      </c>
      <c r="L49" s="136">
        <f aca="true" t="shared" si="23" ref="L49:L63">K49*100/D49</f>
        <v>0</v>
      </c>
      <c r="M49" s="128">
        <f aca="true" t="shared" si="24" ref="M49:M54">SUM(E49,G49,I49)</f>
        <v>2</v>
      </c>
      <c r="N49" s="134">
        <f aca="true" t="shared" si="25" ref="N49:N63">M49*100/D49</f>
        <v>100</v>
      </c>
      <c r="O49" s="128">
        <f aca="true" t="shared" si="26" ref="O49:O54">SUM(G49,E49)</f>
        <v>2</v>
      </c>
      <c r="P49" s="136">
        <f aca="true" t="shared" si="27" ref="P49:P63">O49*100/D49</f>
        <v>100</v>
      </c>
      <c r="Q49" s="78"/>
      <c r="R49" s="4"/>
      <c r="AA49" s="3"/>
    </row>
    <row r="50" spans="1:27" ht="19.5" customHeight="1">
      <c r="A50" s="37"/>
      <c r="B50" s="72" t="s">
        <v>49</v>
      </c>
      <c r="C50" s="44"/>
      <c r="D50" s="118">
        <f t="shared" si="19"/>
        <v>3</v>
      </c>
      <c r="E50" s="119">
        <v>0</v>
      </c>
      <c r="F50" s="136">
        <f t="shared" si="20"/>
        <v>0</v>
      </c>
      <c r="G50" s="119">
        <v>0</v>
      </c>
      <c r="H50" s="136">
        <f t="shared" si="21"/>
        <v>0</v>
      </c>
      <c r="I50" s="119">
        <v>1</v>
      </c>
      <c r="J50" s="136">
        <f t="shared" si="22"/>
        <v>33.333333333333336</v>
      </c>
      <c r="K50" s="119">
        <v>2</v>
      </c>
      <c r="L50" s="136">
        <f t="shared" si="23"/>
        <v>66.66666666666667</v>
      </c>
      <c r="M50" s="120">
        <f t="shared" si="24"/>
        <v>1</v>
      </c>
      <c r="N50" s="136">
        <f t="shared" si="25"/>
        <v>33.333333333333336</v>
      </c>
      <c r="O50" s="120">
        <f t="shared" si="26"/>
        <v>0</v>
      </c>
      <c r="P50" s="136">
        <f t="shared" si="27"/>
        <v>0</v>
      </c>
      <c r="Q50" s="78"/>
      <c r="R50" s="4"/>
      <c r="AA50" s="3"/>
    </row>
    <row r="51" spans="1:27" ht="19.5" customHeight="1">
      <c r="A51" s="29"/>
      <c r="B51" s="79" t="s">
        <v>50</v>
      </c>
      <c r="C51" s="77"/>
      <c r="D51" s="159">
        <f t="shared" si="19"/>
        <v>2</v>
      </c>
      <c r="E51" s="160">
        <v>0</v>
      </c>
      <c r="F51" s="161">
        <f t="shared" si="20"/>
        <v>0</v>
      </c>
      <c r="G51" s="160">
        <v>0</v>
      </c>
      <c r="H51" s="161">
        <f t="shared" si="21"/>
        <v>0</v>
      </c>
      <c r="I51" s="160">
        <v>1</v>
      </c>
      <c r="J51" s="161">
        <f t="shared" si="22"/>
        <v>50</v>
      </c>
      <c r="K51" s="160">
        <v>1</v>
      </c>
      <c r="L51" s="161">
        <f t="shared" si="23"/>
        <v>50</v>
      </c>
      <c r="M51" s="162">
        <f t="shared" si="24"/>
        <v>1</v>
      </c>
      <c r="N51" s="161">
        <f t="shared" si="25"/>
        <v>50</v>
      </c>
      <c r="O51" s="162">
        <f t="shared" si="26"/>
        <v>0</v>
      </c>
      <c r="P51" s="161">
        <f t="shared" si="27"/>
        <v>0</v>
      </c>
      <c r="Q51" s="78"/>
      <c r="R51" s="4"/>
      <c r="AA51" s="3"/>
    </row>
    <row r="52" spans="1:27" ht="19.5" customHeight="1">
      <c r="A52" s="37"/>
      <c r="B52" s="41" t="s">
        <v>51</v>
      </c>
      <c r="C52" s="42"/>
      <c r="D52" s="158">
        <f t="shared" si="19"/>
        <v>2</v>
      </c>
      <c r="E52" s="127">
        <v>0</v>
      </c>
      <c r="F52" s="134">
        <f t="shared" si="20"/>
        <v>0</v>
      </c>
      <c r="G52" s="127">
        <v>0</v>
      </c>
      <c r="H52" s="134">
        <f t="shared" si="21"/>
        <v>0</v>
      </c>
      <c r="I52" s="127">
        <v>0</v>
      </c>
      <c r="J52" s="134">
        <f t="shared" si="22"/>
        <v>0</v>
      </c>
      <c r="K52" s="127">
        <v>2</v>
      </c>
      <c r="L52" s="134">
        <f t="shared" si="23"/>
        <v>100</v>
      </c>
      <c r="M52" s="128">
        <f t="shared" si="24"/>
        <v>0</v>
      </c>
      <c r="N52" s="134">
        <f t="shared" si="25"/>
        <v>0</v>
      </c>
      <c r="O52" s="128">
        <f t="shared" si="26"/>
        <v>0</v>
      </c>
      <c r="P52" s="134">
        <f t="shared" si="27"/>
        <v>0</v>
      </c>
      <c r="Q52" s="78"/>
      <c r="R52" s="4"/>
      <c r="AA52" s="3"/>
    </row>
    <row r="53" spans="1:27" ht="19.5" customHeight="1">
      <c r="A53" s="37"/>
      <c r="B53" s="36" t="s">
        <v>63</v>
      </c>
      <c r="C53" s="20"/>
      <c r="D53" s="118">
        <f t="shared" si="19"/>
        <v>1</v>
      </c>
      <c r="E53" s="127">
        <v>0</v>
      </c>
      <c r="F53" s="134">
        <f t="shared" si="20"/>
        <v>0</v>
      </c>
      <c r="G53" s="127">
        <v>0</v>
      </c>
      <c r="H53" s="134">
        <f t="shared" si="21"/>
        <v>0</v>
      </c>
      <c r="I53" s="127">
        <v>0</v>
      </c>
      <c r="J53" s="134">
        <f t="shared" si="22"/>
        <v>0</v>
      </c>
      <c r="K53" s="127">
        <v>1</v>
      </c>
      <c r="L53" s="134">
        <f t="shared" si="23"/>
        <v>100</v>
      </c>
      <c r="M53" s="128">
        <f t="shared" si="24"/>
        <v>0</v>
      </c>
      <c r="N53" s="134">
        <f t="shared" si="25"/>
        <v>0</v>
      </c>
      <c r="O53" s="128">
        <f t="shared" si="26"/>
        <v>0</v>
      </c>
      <c r="P53" s="136">
        <f t="shared" si="27"/>
        <v>0</v>
      </c>
      <c r="Q53" s="78"/>
      <c r="R53" s="4"/>
      <c r="AA53" s="3"/>
    </row>
    <row r="54" spans="1:27" ht="19.5" customHeight="1">
      <c r="A54" s="37"/>
      <c r="B54" s="72" t="s">
        <v>64</v>
      </c>
      <c r="C54" s="44"/>
      <c r="D54" s="118">
        <f t="shared" si="19"/>
        <v>2.5</v>
      </c>
      <c r="E54" s="119">
        <v>0</v>
      </c>
      <c r="F54" s="136">
        <f t="shared" si="20"/>
        <v>0</v>
      </c>
      <c r="G54" s="119">
        <v>0</v>
      </c>
      <c r="H54" s="136">
        <f t="shared" si="21"/>
        <v>0</v>
      </c>
      <c r="I54" s="119">
        <v>0</v>
      </c>
      <c r="J54" s="134">
        <f t="shared" si="22"/>
        <v>0</v>
      </c>
      <c r="K54" s="129">
        <v>2.5</v>
      </c>
      <c r="L54" s="136">
        <f t="shared" si="23"/>
        <v>100</v>
      </c>
      <c r="M54" s="120">
        <f t="shared" si="24"/>
        <v>0</v>
      </c>
      <c r="N54" s="136">
        <f t="shared" si="25"/>
        <v>0</v>
      </c>
      <c r="O54" s="120">
        <f t="shared" si="26"/>
        <v>0</v>
      </c>
      <c r="P54" s="136">
        <f t="shared" si="27"/>
        <v>0</v>
      </c>
      <c r="Q54" s="78"/>
      <c r="R54" s="4"/>
      <c r="AA54" s="3"/>
    </row>
    <row r="55" spans="1:27" ht="20.25" customHeight="1">
      <c r="A55" s="108" t="s">
        <v>44</v>
      </c>
      <c r="B55" s="109"/>
      <c r="C55" s="110"/>
      <c r="D55" s="100">
        <f>SUM(D46:D48)</f>
        <v>25.5</v>
      </c>
      <c r="E55" s="91">
        <f>SUM(E46:E48)</f>
        <v>2</v>
      </c>
      <c r="F55" s="138">
        <f t="shared" si="20"/>
        <v>7.8431372549019605</v>
      </c>
      <c r="G55" s="91">
        <f>SUM(G46:G48)</f>
        <v>0</v>
      </c>
      <c r="H55" s="138">
        <f t="shared" si="21"/>
        <v>0</v>
      </c>
      <c r="I55" s="91">
        <f>SUM(I46:I48)</f>
        <v>4</v>
      </c>
      <c r="J55" s="138">
        <f t="shared" si="22"/>
        <v>15.686274509803921</v>
      </c>
      <c r="K55" s="100">
        <f>SUM(K46:K48)</f>
        <v>19.5</v>
      </c>
      <c r="L55" s="138">
        <f t="shared" si="23"/>
        <v>76.47058823529412</v>
      </c>
      <c r="M55" s="91">
        <f>SUM(M46:M48)</f>
        <v>6</v>
      </c>
      <c r="N55" s="138">
        <f t="shared" si="25"/>
        <v>23.529411764705884</v>
      </c>
      <c r="O55" s="91">
        <f>SUM(O46:O48)</f>
        <v>2</v>
      </c>
      <c r="P55" s="138">
        <f t="shared" si="27"/>
        <v>7.8431372549019605</v>
      </c>
      <c r="Q55" s="78"/>
      <c r="R55" s="4"/>
      <c r="AA55" s="3"/>
    </row>
    <row r="56" spans="1:27" ht="19.5" customHeight="1">
      <c r="A56" s="45">
        <v>38</v>
      </c>
      <c r="B56" s="64" t="s">
        <v>61</v>
      </c>
      <c r="C56" s="46"/>
      <c r="D56" s="99">
        <f aca="true" t="shared" si="28" ref="D56:D61">SUM(E56,G56,I56,K56)</f>
        <v>3</v>
      </c>
      <c r="E56" s="87">
        <v>0</v>
      </c>
      <c r="F56" s="133">
        <f t="shared" si="20"/>
        <v>0</v>
      </c>
      <c r="G56" s="87">
        <v>0</v>
      </c>
      <c r="H56" s="133">
        <f t="shared" si="21"/>
        <v>0</v>
      </c>
      <c r="I56" s="87">
        <v>0</v>
      </c>
      <c r="J56" s="133">
        <f t="shared" si="22"/>
        <v>0</v>
      </c>
      <c r="K56" s="87">
        <v>3</v>
      </c>
      <c r="L56" s="133">
        <f t="shared" si="23"/>
        <v>100</v>
      </c>
      <c r="M56" s="88">
        <f aca="true" t="shared" si="29" ref="M56:M61">SUM(E56,G56,I56)</f>
        <v>0</v>
      </c>
      <c r="N56" s="133">
        <f t="shared" si="25"/>
        <v>0</v>
      </c>
      <c r="O56" s="88">
        <f aca="true" t="shared" si="30" ref="O56:O61">SUM(G56,E56)</f>
        <v>0</v>
      </c>
      <c r="P56" s="133">
        <f t="shared" si="27"/>
        <v>0</v>
      </c>
      <c r="Q56" s="78"/>
      <c r="R56" s="4"/>
      <c r="AA56" s="3"/>
    </row>
    <row r="57" spans="1:27" ht="19.5" customHeight="1">
      <c r="A57" s="43">
        <v>39</v>
      </c>
      <c r="B57" s="64" t="s">
        <v>56</v>
      </c>
      <c r="C57" s="47"/>
      <c r="D57" s="99">
        <f t="shared" si="28"/>
        <v>1</v>
      </c>
      <c r="E57" s="87">
        <v>0</v>
      </c>
      <c r="F57" s="133">
        <f t="shared" si="20"/>
        <v>0</v>
      </c>
      <c r="G57" s="87">
        <v>0</v>
      </c>
      <c r="H57" s="133">
        <f t="shared" si="21"/>
        <v>0</v>
      </c>
      <c r="I57" s="87">
        <v>0</v>
      </c>
      <c r="J57" s="133">
        <f t="shared" si="22"/>
        <v>0</v>
      </c>
      <c r="K57" s="87">
        <v>1</v>
      </c>
      <c r="L57" s="133">
        <f t="shared" si="23"/>
        <v>100</v>
      </c>
      <c r="M57" s="88">
        <f t="shared" si="29"/>
        <v>0</v>
      </c>
      <c r="N57" s="133">
        <f t="shared" si="25"/>
        <v>0</v>
      </c>
      <c r="O57" s="88">
        <f t="shared" si="30"/>
        <v>0</v>
      </c>
      <c r="P57" s="133">
        <f t="shared" si="27"/>
        <v>0</v>
      </c>
      <c r="Q57" s="78"/>
      <c r="R57" s="4"/>
      <c r="AA57" s="3"/>
    </row>
    <row r="58" spans="1:27" ht="19.5" customHeight="1">
      <c r="A58" s="45">
        <v>40</v>
      </c>
      <c r="B58" s="65" t="s">
        <v>57</v>
      </c>
      <c r="C58" s="47"/>
      <c r="D58" s="99">
        <f t="shared" si="28"/>
        <v>5</v>
      </c>
      <c r="E58" s="87">
        <v>0</v>
      </c>
      <c r="F58" s="133">
        <f t="shared" si="20"/>
        <v>0</v>
      </c>
      <c r="G58" s="87">
        <v>0</v>
      </c>
      <c r="H58" s="133">
        <f t="shared" si="21"/>
        <v>0</v>
      </c>
      <c r="I58" s="87">
        <v>0</v>
      </c>
      <c r="J58" s="133">
        <f t="shared" si="22"/>
        <v>0</v>
      </c>
      <c r="K58" s="87">
        <v>5</v>
      </c>
      <c r="L58" s="133">
        <f t="shared" si="23"/>
        <v>100</v>
      </c>
      <c r="M58" s="88">
        <f t="shared" si="29"/>
        <v>0</v>
      </c>
      <c r="N58" s="133">
        <f t="shared" si="25"/>
        <v>0</v>
      </c>
      <c r="O58" s="88">
        <f t="shared" si="30"/>
        <v>0</v>
      </c>
      <c r="P58" s="133">
        <f t="shared" si="27"/>
        <v>0</v>
      </c>
      <c r="Q58" s="78"/>
      <c r="R58" s="4"/>
      <c r="AA58" s="3"/>
    </row>
    <row r="59" spans="1:27" ht="19.5" customHeight="1">
      <c r="A59" s="43">
        <v>41</v>
      </c>
      <c r="B59" s="65" t="s">
        <v>58</v>
      </c>
      <c r="C59" s="48"/>
      <c r="D59" s="99">
        <f t="shared" si="28"/>
        <v>2</v>
      </c>
      <c r="E59" s="87">
        <v>0</v>
      </c>
      <c r="F59" s="133">
        <f t="shared" si="20"/>
        <v>0</v>
      </c>
      <c r="G59" s="87">
        <v>0</v>
      </c>
      <c r="H59" s="133">
        <f t="shared" si="21"/>
        <v>0</v>
      </c>
      <c r="I59" s="87">
        <v>0</v>
      </c>
      <c r="J59" s="133">
        <f t="shared" si="22"/>
        <v>0</v>
      </c>
      <c r="K59" s="87">
        <v>2</v>
      </c>
      <c r="L59" s="133">
        <f t="shared" si="23"/>
        <v>100</v>
      </c>
      <c r="M59" s="88">
        <f t="shared" si="29"/>
        <v>0</v>
      </c>
      <c r="N59" s="133">
        <f t="shared" si="25"/>
        <v>0</v>
      </c>
      <c r="O59" s="88">
        <f t="shared" si="30"/>
        <v>0</v>
      </c>
      <c r="P59" s="133">
        <f t="shared" si="27"/>
        <v>0</v>
      </c>
      <c r="Q59" s="78"/>
      <c r="R59" s="4"/>
      <c r="AA59" s="3"/>
    </row>
    <row r="60" spans="1:27" ht="19.5" customHeight="1">
      <c r="A60" s="45">
        <v>42</v>
      </c>
      <c r="B60" s="62" t="s">
        <v>59</v>
      </c>
      <c r="C60" s="20"/>
      <c r="D60" s="99">
        <f t="shared" si="28"/>
        <v>3</v>
      </c>
      <c r="E60" s="87">
        <v>0</v>
      </c>
      <c r="F60" s="133">
        <f t="shared" si="20"/>
        <v>0</v>
      </c>
      <c r="G60" s="87">
        <v>0</v>
      </c>
      <c r="H60" s="133">
        <f t="shared" si="21"/>
        <v>0</v>
      </c>
      <c r="I60" s="87">
        <v>0</v>
      </c>
      <c r="J60" s="133">
        <f t="shared" si="22"/>
        <v>0</v>
      </c>
      <c r="K60" s="87">
        <v>3</v>
      </c>
      <c r="L60" s="133">
        <f t="shared" si="23"/>
        <v>100</v>
      </c>
      <c r="M60" s="88">
        <f t="shared" si="29"/>
        <v>0</v>
      </c>
      <c r="N60" s="133">
        <f t="shared" si="25"/>
        <v>0</v>
      </c>
      <c r="O60" s="88">
        <f t="shared" si="30"/>
        <v>0</v>
      </c>
      <c r="P60" s="133">
        <f t="shared" si="27"/>
        <v>0</v>
      </c>
      <c r="Q60" s="78"/>
      <c r="R60" s="4"/>
      <c r="AA60" s="3"/>
    </row>
    <row r="61" spans="1:27" ht="19.5" customHeight="1">
      <c r="A61" s="43">
        <v>43</v>
      </c>
      <c r="B61" s="63" t="s">
        <v>60</v>
      </c>
      <c r="C61" s="49"/>
      <c r="D61" s="99">
        <f t="shared" si="28"/>
        <v>4</v>
      </c>
      <c r="E61" s="87">
        <v>0</v>
      </c>
      <c r="F61" s="133">
        <f t="shared" si="20"/>
        <v>0</v>
      </c>
      <c r="G61" s="87">
        <v>0</v>
      </c>
      <c r="H61" s="133">
        <f t="shared" si="21"/>
        <v>0</v>
      </c>
      <c r="I61" s="87">
        <v>0</v>
      </c>
      <c r="J61" s="133">
        <f t="shared" si="22"/>
        <v>0</v>
      </c>
      <c r="K61" s="87">
        <v>4</v>
      </c>
      <c r="L61" s="133">
        <f t="shared" si="23"/>
        <v>100</v>
      </c>
      <c r="M61" s="88">
        <f t="shared" si="29"/>
        <v>0</v>
      </c>
      <c r="N61" s="133">
        <f t="shared" si="25"/>
        <v>0</v>
      </c>
      <c r="O61" s="88">
        <f t="shared" si="30"/>
        <v>0</v>
      </c>
      <c r="P61" s="133">
        <f t="shared" si="27"/>
        <v>0</v>
      </c>
      <c r="Q61" s="78"/>
      <c r="R61" s="4"/>
      <c r="AA61" s="3"/>
    </row>
    <row r="62" spans="1:27" ht="20.25" customHeight="1">
      <c r="A62" s="23" t="s">
        <v>52</v>
      </c>
      <c r="B62" s="23"/>
      <c r="C62" s="23"/>
      <c r="D62" s="100">
        <f>SUM(D56:D61)</f>
        <v>18</v>
      </c>
      <c r="E62" s="91">
        <f>SUM(E56:E61)</f>
        <v>0</v>
      </c>
      <c r="F62" s="138">
        <f t="shared" si="20"/>
        <v>0</v>
      </c>
      <c r="G62" s="91">
        <f>SUM(G56:G61)</f>
        <v>0</v>
      </c>
      <c r="H62" s="138">
        <f t="shared" si="21"/>
        <v>0</v>
      </c>
      <c r="I62" s="91">
        <f>SUM(I56:I61)</f>
        <v>0</v>
      </c>
      <c r="J62" s="138">
        <f t="shared" si="22"/>
        <v>0</v>
      </c>
      <c r="K62" s="91">
        <f>SUM(K56:K61)</f>
        <v>18</v>
      </c>
      <c r="L62" s="152">
        <f t="shared" si="23"/>
        <v>100</v>
      </c>
      <c r="M62" s="91">
        <f>SUM(M56:M61)</f>
        <v>0</v>
      </c>
      <c r="N62" s="152">
        <f t="shared" si="25"/>
        <v>0</v>
      </c>
      <c r="O62" s="95">
        <f>SUM(O56:O61)</f>
        <v>0</v>
      </c>
      <c r="P62" s="152">
        <f t="shared" si="27"/>
        <v>0</v>
      </c>
      <c r="Q62" s="78"/>
      <c r="R62" s="4"/>
      <c r="AA62" s="3"/>
    </row>
    <row r="63" spans="1:27" ht="20.25" customHeight="1">
      <c r="A63" s="23" t="s">
        <v>45</v>
      </c>
      <c r="B63" s="23"/>
      <c r="C63" s="23"/>
      <c r="D63" s="100">
        <f>SUM(D62,D55,D45,D29,D24,D19)</f>
        <v>337.5</v>
      </c>
      <c r="E63" s="91">
        <f>SUM(E62,E55,E45,E29,E24,E19)</f>
        <v>14</v>
      </c>
      <c r="F63" s="138">
        <f t="shared" si="20"/>
        <v>4.148148148148148</v>
      </c>
      <c r="G63" s="91">
        <f>SUM(G62,G55,G45,G29,G24,G19)</f>
        <v>44</v>
      </c>
      <c r="H63" s="138">
        <f t="shared" si="21"/>
        <v>13.037037037037036</v>
      </c>
      <c r="I63" s="91">
        <f>SUM(I62,I55,I45,I29,I24,I19)</f>
        <v>113</v>
      </c>
      <c r="J63" s="138">
        <f t="shared" si="22"/>
        <v>33.48148148148148</v>
      </c>
      <c r="K63" s="91">
        <f>SUM(K62,K55,K45,K29,K24,K19)</f>
        <v>166.5</v>
      </c>
      <c r="L63" s="138">
        <f t="shared" si="23"/>
        <v>49.333333333333336</v>
      </c>
      <c r="M63" s="91">
        <f>SUM(M62,M55,M45,M29,M24,M19)</f>
        <v>171</v>
      </c>
      <c r="N63" s="138">
        <f t="shared" si="25"/>
        <v>50.666666666666664</v>
      </c>
      <c r="O63" s="91">
        <f>SUM(O62,O55,O45,O29,O24,O19)</f>
        <v>58</v>
      </c>
      <c r="P63" s="138">
        <f t="shared" si="27"/>
        <v>17.185185185185187</v>
      </c>
      <c r="Q63" s="78"/>
      <c r="R63" s="80"/>
      <c r="AA63" s="3"/>
    </row>
    <row r="64" spans="1:27" ht="17.25" customHeight="1">
      <c r="A64" s="50"/>
      <c r="B64" s="50"/>
      <c r="C64" s="50"/>
      <c r="D64" s="50"/>
      <c r="E64" s="50"/>
      <c r="F64" s="141"/>
      <c r="G64" s="50"/>
      <c r="H64" s="141"/>
      <c r="I64" s="50"/>
      <c r="J64" s="141"/>
      <c r="K64" s="50"/>
      <c r="L64" s="141"/>
      <c r="M64" s="51"/>
      <c r="N64" s="155"/>
      <c r="AA64" s="3"/>
    </row>
    <row r="65" spans="1:14" ht="21.75">
      <c r="A65" s="52" t="s">
        <v>54</v>
      </c>
      <c r="B65" s="53"/>
      <c r="C65" s="53"/>
      <c r="D65" s="53"/>
      <c r="E65" s="54"/>
      <c r="F65" s="142"/>
      <c r="G65" s="53"/>
      <c r="H65" s="148"/>
      <c r="I65" s="54"/>
      <c r="J65" s="144"/>
      <c r="K65" s="81"/>
      <c r="L65" s="144"/>
      <c r="M65" s="55"/>
      <c r="N65" s="146"/>
    </row>
    <row r="66" spans="1:14" ht="20.25" customHeight="1">
      <c r="A66" s="54"/>
      <c r="B66" s="56"/>
      <c r="C66" s="57" t="s">
        <v>76</v>
      </c>
      <c r="D66" s="56"/>
      <c r="E66" s="56"/>
      <c r="F66" s="142"/>
      <c r="G66" s="53"/>
      <c r="H66" s="148"/>
      <c r="I66" s="54"/>
      <c r="J66" s="144"/>
      <c r="K66" s="81"/>
      <c r="L66" s="144"/>
      <c r="M66" s="55"/>
      <c r="N66" s="146"/>
    </row>
    <row r="67" spans="1:14" ht="20.25" customHeight="1">
      <c r="A67" s="54"/>
      <c r="B67" s="56"/>
      <c r="C67" s="57"/>
      <c r="D67" s="56"/>
      <c r="E67" s="56"/>
      <c r="F67" s="142"/>
      <c r="G67" s="53"/>
      <c r="H67" s="148"/>
      <c r="I67" s="54"/>
      <c r="J67" s="144"/>
      <c r="K67" s="54"/>
      <c r="L67" s="144"/>
      <c r="M67" s="55"/>
      <c r="N67" s="146"/>
    </row>
    <row r="68" spans="1:16" s="86" customFormat="1" ht="21.75">
      <c r="A68" s="130" t="s">
        <v>74</v>
      </c>
      <c r="B68" s="82"/>
      <c r="C68" s="83"/>
      <c r="D68" s="83"/>
      <c r="E68" s="84"/>
      <c r="F68" s="143"/>
      <c r="G68" s="60"/>
      <c r="H68" s="149"/>
      <c r="I68" s="60"/>
      <c r="J68" s="150"/>
      <c r="K68" s="85"/>
      <c r="L68" s="153"/>
      <c r="N68" s="153"/>
      <c r="P68" s="157" t="s">
        <v>75</v>
      </c>
    </row>
    <row r="69" spans="1:14" ht="21.75">
      <c r="A69" s="54"/>
      <c r="B69" s="54"/>
      <c r="C69" s="58"/>
      <c r="D69" s="59"/>
      <c r="E69" s="60"/>
      <c r="F69" s="144"/>
      <c r="G69" s="58"/>
      <c r="H69" s="145"/>
      <c r="I69" s="58"/>
      <c r="J69" s="144"/>
      <c r="K69" s="54"/>
      <c r="L69" s="144"/>
      <c r="M69" s="55"/>
      <c r="N69" s="146"/>
    </row>
    <row r="70" spans="1:14" ht="21.75">
      <c r="A70" s="54"/>
      <c r="B70" s="60"/>
      <c r="C70" s="58"/>
      <c r="D70" s="58"/>
      <c r="E70" s="58"/>
      <c r="F70" s="145"/>
      <c r="G70" s="58"/>
      <c r="H70" s="145"/>
      <c r="I70" s="58"/>
      <c r="J70" s="144"/>
      <c r="K70" s="54"/>
      <c r="L70" s="144"/>
      <c r="M70" s="55"/>
      <c r="N70" s="146"/>
    </row>
    <row r="71" spans="1:14" ht="21.75">
      <c r="A71" s="54"/>
      <c r="B71" s="54"/>
      <c r="C71" s="58"/>
      <c r="D71" s="60"/>
      <c r="E71" s="54"/>
      <c r="F71" s="145"/>
      <c r="G71" s="58"/>
      <c r="H71" s="144"/>
      <c r="I71" s="54"/>
      <c r="J71" s="144"/>
      <c r="K71" s="54"/>
      <c r="L71" s="144"/>
      <c r="M71" s="55"/>
      <c r="N71" s="146"/>
    </row>
    <row r="72" spans="1:14" ht="21.75">
      <c r="A72" s="55"/>
      <c r="B72" s="55"/>
      <c r="C72" s="55"/>
      <c r="D72" s="55"/>
      <c r="E72" s="55"/>
      <c r="F72" s="146"/>
      <c r="G72" s="55"/>
      <c r="H72" s="146"/>
      <c r="I72" s="55"/>
      <c r="J72" s="146"/>
      <c r="K72" s="55"/>
      <c r="L72" s="146"/>
      <c r="M72" s="61"/>
      <c r="N72" s="146"/>
    </row>
    <row r="73" spans="1:14" ht="21.75">
      <c r="A73" s="55"/>
      <c r="B73" s="55"/>
      <c r="C73" s="55"/>
      <c r="D73" s="55"/>
      <c r="E73" s="55"/>
      <c r="F73" s="146"/>
      <c r="G73" s="55"/>
      <c r="H73" s="146"/>
      <c r="I73" s="55"/>
      <c r="J73" s="146"/>
      <c r="K73" s="55"/>
      <c r="L73" s="146"/>
      <c r="M73" s="61"/>
      <c r="N73" s="146"/>
    </row>
    <row r="74" spans="1:14" ht="21.75">
      <c r="A74" s="55"/>
      <c r="B74" s="55"/>
      <c r="C74" s="55"/>
      <c r="D74" s="55"/>
      <c r="E74" s="55"/>
      <c r="F74" s="146"/>
      <c r="G74" s="55"/>
      <c r="H74" s="146"/>
      <c r="I74" s="55"/>
      <c r="J74" s="146"/>
      <c r="K74" s="55"/>
      <c r="L74" s="146"/>
      <c r="M74" s="61"/>
      <c r="N74" s="146"/>
    </row>
  </sheetData>
  <sheetProtection/>
  <mergeCells count="9">
    <mergeCell ref="O4:P4"/>
    <mergeCell ref="K4:L4"/>
    <mergeCell ref="M4:N4"/>
    <mergeCell ref="A55:C55"/>
    <mergeCell ref="A4:A5"/>
    <mergeCell ref="B4:C5"/>
    <mergeCell ref="E4:F4"/>
    <mergeCell ref="G4:H4"/>
    <mergeCell ref="I4:J4"/>
  </mergeCells>
  <printOptions horizontalCentered="1"/>
  <pageMargins left="0.3937007874015748" right="0.1968503937007874" top="0.5511811023622047" bottom="0.5905511811023623" header="0.3937007874015748" footer="0.2755905511811024"/>
  <pageSetup firstPageNumber="64" useFirstPageNumber="1" horizontalDpi="600" verticalDpi="600" orientation="landscape" paperSize="9" scale="95" r:id="rId1"/>
  <headerFooter alignWithMargins="0">
    <oddHeader>&amp;R&amp;"TH SarabunPSK,Bold"&amp;15สกจ. 2.3.1</oddHeader>
    <oddFooter>&amp;L&amp;"Cordia New,Regular"&amp;10&amp;Z&amp;F</oddFooter>
  </headerFooter>
  <rowBreaks count="2" manualBreakCount="2">
    <brk id="29" max="15" man="1"/>
    <brk id="5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Suranaree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</dc:creator>
  <cp:keywords/>
  <dc:description/>
  <cp:lastModifiedBy>1</cp:lastModifiedBy>
  <cp:lastPrinted>2012-06-08T08:48:55Z</cp:lastPrinted>
  <dcterms:created xsi:type="dcterms:W3CDTF">2008-05-24T09:30:33Z</dcterms:created>
  <dcterms:modified xsi:type="dcterms:W3CDTF">2012-06-08T08:48:59Z</dcterms:modified>
  <cp:category/>
  <cp:version/>
  <cp:contentType/>
  <cp:contentStatus/>
</cp:coreProperties>
</file>