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2.11.2" sheetId="1" r:id="rId1"/>
  </sheets>
  <definedNames>
    <definedName name="_xlnm.Print_Area" localSheetId="0">'2.11.2'!$A$1:$J$52</definedName>
    <definedName name="_xlnm.Print_Titles" localSheetId="0">'2.11.2'!$1:$4</definedName>
  </definedNames>
  <calcPr fullCalcOnLoad="1"/>
</workbook>
</file>

<file path=xl/sharedStrings.xml><?xml version="1.0" encoding="utf-8"?>
<sst xmlns="http://schemas.openxmlformats.org/spreadsheetml/2006/main" count="62" uniqueCount="58">
  <si>
    <t>ลำดับที่</t>
  </si>
  <si>
    <t>จำนวน (คน)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</si>
  <si>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</si>
  <si>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</si>
  <si>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</si>
  <si>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รวมสำนักวิชาเทคโนโลยีการเกษตร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</si>
  <si>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</si>
  <si>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</si>
  <si>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</si>
  <si>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</si>
  <si>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</si>
  <si>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</si>
  <si>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</si>
  <si>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</si>
  <si>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</si>
  <si>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</si>
  <si>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</si>
  <si>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</si>
  <si>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</si>
  <si>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ภาพรวมมหาวิทยาลัย</t>
  </si>
  <si>
    <t>ระดับปริญญาโท</t>
  </si>
  <si>
    <t>ระดับปริญญาเอก</t>
  </si>
  <si>
    <t xml:space="preserve">เคมี </t>
  </si>
  <si>
    <t>-  หลักสูตรเคมี</t>
  </si>
  <si>
    <t>-  หลักสูตรชีวเคมี</t>
  </si>
  <si>
    <t>คณิตศาสตร์</t>
  </si>
  <si>
    <t>ชีววิทยา</t>
  </si>
  <si>
    <t>-  หลักสูตรชีววิทยาสิ่งแวดล้อม</t>
  </si>
  <si>
    <t>-  หลักสูตรจุลชีววิทยา</t>
  </si>
  <si>
    <t xml:space="preserve">ฟิสิกส์ </t>
  </si>
  <si>
    <t>การรับรู้จากระยะไกล</t>
  </si>
  <si>
    <t>เทคโนโลยีเลเซอร์และโฟตอนนิกส์</t>
  </si>
  <si>
    <t>รวมสำนักวิชาวิทยาศาสตร์</t>
  </si>
  <si>
    <t>ภาษาอังกฤษ</t>
  </si>
  <si>
    <t>เทคโนโลยีชีวภาพ</t>
  </si>
  <si>
    <t xml:space="preserve">เทคโนโลยีอาหาร </t>
  </si>
  <si>
    <t>GPAX เฉลี่ย</t>
  </si>
  <si>
    <t>เฉลี่ยทั้ง 2 ระดับ</t>
  </si>
  <si>
    <t>เทคโนโลยีการจัดการ</t>
  </si>
  <si>
    <t>คะแนนอิงเกณฑ์การประเมิน</t>
  </si>
  <si>
    <t xml:space="preserve">          ข. ระดับบัณฑิตศึกษา</t>
  </si>
  <si>
    <t>สาขาวิชา/หลักสูตร/สำนักวิชา</t>
  </si>
  <si>
    <t>-  หลักสูตรวิศวกรรมเครื่องกล</t>
  </si>
  <si>
    <t>เทคโนโลยีสารสนเทศ</t>
  </si>
  <si>
    <t>-  หลักสูตรชีวเวชศาสตร์</t>
  </si>
  <si>
    <t>-  หลักสูตรเทคโนโลยีการผลิตพืช</t>
  </si>
  <si>
    <t>-  หลักสูตรพืชศาสตร์</t>
  </si>
  <si>
    <t>วิศวกรรมโลหการ</t>
  </si>
  <si>
    <t>-  หลักสูตรวิศวกรรมโยธา</t>
  </si>
  <si>
    <t>-  หลักสูตรการบริหารงานก่อสร้างและสาธารณูปโภค</t>
  </si>
  <si>
    <t>-  หลักสูตรวิศวกรรมการจัดการพลังงาน</t>
  </si>
  <si>
    <t>วิศวกรรมเกษตรและอาหาร</t>
  </si>
  <si>
    <t>รวมสำนักวิชาแพทยศาสตร์</t>
  </si>
  <si>
    <t>มลพิษสิ่งแวดล้อมและความปลอดภัย</t>
  </si>
  <si>
    <t>-  หลักสูตรวิศวกรรมเมคคาทรอนิกส์</t>
  </si>
  <si>
    <r>
      <t>ตารางที่ 2.11.2</t>
    </r>
    <r>
      <rPr>
        <b/>
        <sz val="15"/>
        <color indexed="8"/>
        <rFont val="TH SarabunPSK"/>
        <family val="2"/>
      </rPr>
      <t xml:space="preserve">  :  คะแนนเฉลี่ยสะสมต่อปีของนักศึกษา เมื่อสิ้นภาคการศึกษาที่ 3 ปีการศึกษา 2554 (พ.ค. 54 - เม.ย. 55)</t>
    </r>
  </si>
  <si>
    <r>
      <t>ข้อมูล ณ วันที่</t>
    </r>
    <r>
      <rPr>
        <sz val="14"/>
        <color indexed="8"/>
        <rFont val="TH SarabunPSK"/>
        <family val="2"/>
      </rPr>
      <t xml:space="preserve"> 12 มิถุนายน 2555</t>
    </r>
  </si>
  <si>
    <r>
      <t>แหล่งที่มา  :</t>
    </r>
    <r>
      <rPr>
        <sz val="14"/>
        <rFont val="TH SarabunPSK"/>
        <family val="2"/>
      </rPr>
      <t xml:space="preserve">  ฝ่ายวิเคราะห์และพัฒนาระบบ  ศูนย์บริการการศึกษา</t>
    </r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</si>
</sst>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0;[Red]0.00"/>
    <numFmt numFmtId="206" formatCode="0;;\-"/>
    <numFmt numFmtId="207" formatCode="0;[Red]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;;\-"/>
    <numFmt numFmtId="214" formatCode="d\ ดดดด\ bbbb"/>
    <numFmt numFmtId="215" formatCode="#,##0;;\-"/>
    <numFmt numFmtId="216" formatCode="#,##0_ ;\-#,##0\ 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#,##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0.00000000"/>
    <numFmt numFmtId="226" formatCode="0.0"/>
  </numFmts>
  <fonts count="64">
    <font>
      <sz val="14"/>
      <name val="BrowalliaUPC"/>
      <family val="0"/>
    </font>
    <font>
      <sz val="14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0"/>
      <color indexed="8"/>
      <name val="MS Sans Serif"/>
      <family val="2"/>
    </font>
    <font>
      <sz val="14"/>
      <name val="Cordia New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double"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Cordia New"/>
      <family val="2"/>
    </font>
    <font>
      <b/>
      <sz val="18"/>
      <color indexed="8"/>
      <name val="TH SarabunPSK"/>
      <family val="2"/>
    </font>
    <font>
      <b/>
      <sz val="14"/>
      <color indexed="8"/>
      <name val="Cordia New"/>
      <family val="2"/>
    </font>
    <font>
      <b/>
      <sz val="14"/>
      <color indexed="8"/>
      <name val="TH SarabunPSK"/>
      <family val="2"/>
    </font>
    <font>
      <sz val="14"/>
      <color indexed="8"/>
      <name val="Cordia New"/>
      <family val="2"/>
    </font>
    <font>
      <sz val="11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Cordia New"/>
      <family val="2"/>
    </font>
    <font>
      <b/>
      <sz val="18"/>
      <color theme="1"/>
      <name val="TH SarabunPSK"/>
      <family val="2"/>
    </font>
    <font>
      <b/>
      <sz val="14"/>
      <color theme="1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u val="single"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65">
    <xf numFmtId="0" fontId="0" fillId="0" borderId="0" xfId="0" applyAlignment="1">
      <alignment/>
    </xf>
    <xf numFmtId="0" fontId="53" fillId="0" borderId="0" xfId="60" applyFont="1" applyBorder="1">
      <alignment/>
      <protection/>
    </xf>
    <xf numFmtId="0" fontId="54" fillId="0" borderId="0" xfId="60" applyFont="1">
      <alignment/>
      <protection/>
    </xf>
    <xf numFmtId="0" fontId="55" fillId="0" borderId="0" xfId="60" applyFont="1">
      <alignment/>
      <protection/>
    </xf>
    <xf numFmtId="0" fontId="56" fillId="0" borderId="0" xfId="60" applyFont="1">
      <alignment/>
      <protection/>
    </xf>
    <xf numFmtId="0" fontId="55" fillId="0" borderId="0" xfId="60" applyFont="1" applyBorder="1">
      <alignment/>
      <protection/>
    </xf>
    <xf numFmtId="0" fontId="57" fillId="0" borderId="0" xfId="60" applyFont="1">
      <alignment/>
      <protection/>
    </xf>
    <xf numFmtId="0" fontId="58" fillId="0" borderId="0" xfId="60" applyFont="1">
      <alignment/>
      <protection/>
    </xf>
    <xf numFmtId="0" fontId="59" fillId="0" borderId="10" xfId="60" applyFont="1" applyBorder="1" applyAlignment="1">
      <alignment horizontal="center" vertical="center"/>
      <protection/>
    </xf>
    <xf numFmtId="0" fontId="59" fillId="0" borderId="11" xfId="60" applyFont="1" applyBorder="1" applyAlignment="1">
      <alignment horizontal="center" vertical="center"/>
      <protection/>
    </xf>
    <xf numFmtId="0" fontId="60" fillId="0" borderId="0" xfId="60" applyFont="1" applyAlignment="1">
      <alignment vertical="center"/>
      <protection/>
    </xf>
    <xf numFmtId="0" fontId="61" fillId="0" borderId="12" xfId="60" applyFont="1" applyBorder="1" applyAlignment="1">
      <alignment horizontal="center" vertical="center"/>
      <protection/>
    </xf>
    <xf numFmtId="0" fontId="61" fillId="0" borderId="13" xfId="60" applyFont="1" applyBorder="1" applyAlignment="1">
      <alignment horizontal="left" vertical="center" indent="1"/>
      <protection/>
    </xf>
    <xf numFmtId="0" fontId="61" fillId="0" borderId="14" xfId="60" applyFont="1" applyBorder="1" applyAlignment="1">
      <alignment horizontal="left" vertical="center" indent="1"/>
      <protection/>
    </xf>
    <xf numFmtId="2" fontId="61" fillId="0" borderId="13" xfId="57" applyNumberFormat="1" applyFont="1" applyFill="1" applyBorder="1" applyAlignment="1">
      <alignment horizontal="center" vertical="center"/>
      <protection/>
    </xf>
    <xf numFmtId="3" fontId="61" fillId="0" borderId="15" xfId="57" applyNumberFormat="1" applyFont="1" applyFill="1" applyBorder="1" applyAlignment="1">
      <alignment horizontal="center" vertical="center"/>
      <protection/>
    </xf>
    <xf numFmtId="2" fontId="60" fillId="0" borderId="0" xfId="60" applyNumberFormat="1" applyFont="1" applyAlignment="1">
      <alignment vertical="center"/>
      <protection/>
    </xf>
    <xf numFmtId="0" fontId="61" fillId="0" borderId="16" xfId="60" applyFont="1" applyBorder="1" applyAlignment="1">
      <alignment horizontal="center" vertical="center"/>
      <protection/>
    </xf>
    <xf numFmtId="49" fontId="61" fillId="0" borderId="17" xfId="60" applyNumberFormat="1" applyFont="1" applyBorder="1" applyAlignment="1">
      <alignment horizontal="left" vertical="center" indent="1"/>
      <protection/>
    </xf>
    <xf numFmtId="49" fontId="61" fillId="0" borderId="18" xfId="60" applyNumberFormat="1" applyFont="1" applyBorder="1" applyAlignment="1">
      <alignment horizontal="left" vertical="center" indent="1"/>
      <protection/>
    </xf>
    <xf numFmtId="2" fontId="61" fillId="0" borderId="17" xfId="57" applyNumberFormat="1" applyFont="1" applyFill="1" applyBorder="1" applyAlignment="1">
      <alignment horizontal="center" vertical="center"/>
      <protection/>
    </xf>
    <xf numFmtId="3" fontId="61" fillId="0" borderId="19" xfId="57" applyNumberFormat="1" applyFont="1" applyFill="1" applyBorder="1" applyAlignment="1">
      <alignment horizontal="center" vertical="center"/>
      <protection/>
    </xf>
    <xf numFmtId="49" fontId="61" fillId="0" borderId="20" xfId="60" applyNumberFormat="1" applyFont="1" applyBorder="1" applyAlignment="1">
      <alignment horizontal="left" vertical="center" indent="1"/>
      <protection/>
    </xf>
    <xf numFmtId="49" fontId="61" fillId="0" borderId="0" xfId="60" applyNumberFormat="1" applyFont="1" applyBorder="1" applyAlignment="1">
      <alignment horizontal="left" vertical="center" indent="1"/>
      <protection/>
    </xf>
    <xf numFmtId="2" fontId="61" fillId="0" borderId="20" xfId="57" applyNumberFormat="1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3" fontId="61" fillId="0" borderId="21" xfId="57" applyNumberFormat="1" applyFont="1" applyFill="1" applyBorder="1" applyAlignment="1">
      <alignment horizontal="center" vertical="center"/>
      <protection/>
    </xf>
    <xf numFmtId="0" fontId="61" fillId="0" borderId="22" xfId="60" applyFont="1" applyBorder="1" applyAlignment="1">
      <alignment horizontal="center" vertical="center"/>
      <protection/>
    </xf>
    <xf numFmtId="0" fontId="61" fillId="0" borderId="17" xfId="60" applyFont="1" applyBorder="1" applyAlignment="1">
      <alignment horizontal="left" vertical="center" indent="1"/>
      <protection/>
    </xf>
    <xf numFmtId="0" fontId="61" fillId="0" borderId="18" xfId="60" applyFont="1" applyBorder="1" applyAlignment="1">
      <alignment horizontal="left" vertical="center" indent="1"/>
      <protection/>
    </xf>
    <xf numFmtId="0" fontId="61" fillId="0" borderId="20" xfId="60" applyFont="1" applyBorder="1" applyAlignment="1">
      <alignment horizontal="left" vertical="center" indent="1"/>
      <protection/>
    </xf>
    <xf numFmtId="0" fontId="61" fillId="0" borderId="0" xfId="60" applyFont="1" applyBorder="1" applyAlignment="1">
      <alignment horizontal="left" vertical="center" indent="1"/>
      <protection/>
    </xf>
    <xf numFmtId="0" fontId="56" fillId="0" borderId="0" xfId="60" applyFont="1" applyAlignment="1">
      <alignment vertical="center"/>
      <protection/>
    </xf>
    <xf numFmtId="0" fontId="61" fillId="0" borderId="19" xfId="57" applyFont="1" applyFill="1" applyBorder="1" applyAlignment="1">
      <alignment horizontal="center" vertical="center"/>
      <protection/>
    </xf>
    <xf numFmtId="0" fontId="60" fillId="0" borderId="0" xfId="60" applyFont="1" applyAlignment="1">
      <alignment vertical="center" shrinkToFit="1"/>
      <protection/>
    </xf>
    <xf numFmtId="0" fontId="61" fillId="0" borderId="23" xfId="60" applyFont="1" applyBorder="1" applyAlignment="1">
      <alignment horizontal="left" vertical="center" indent="1"/>
      <protection/>
    </xf>
    <xf numFmtId="0" fontId="60" fillId="0" borderId="0" xfId="60" applyFont="1">
      <alignment/>
      <protection/>
    </xf>
    <xf numFmtId="0" fontId="61" fillId="0" borderId="24" xfId="60" applyFont="1" applyBorder="1" applyAlignment="1">
      <alignment horizontal="center" vertical="center"/>
      <protection/>
    </xf>
    <xf numFmtId="0" fontId="61" fillId="0" borderId="25" xfId="60" applyFont="1" applyBorder="1" applyAlignment="1">
      <alignment horizontal="left" vertical="center" indent="1"/>
      <protection/>
    </xf>
    <xf numFmtId="0" fontId="61" fillId="0" borderId="26" xfId="60" applyFont="1" applyBorder="1" applyAlignment="1">
      <alignment horizontal="left" vertical="center" indent="1"/>
      <protection/>
    </xf>
    <xf numFmtId="2" fontId="61" fillId="0" borderId="25" xfId="57" applyNumberFormat="1" applyFont="1" applyFill="1" applyBorder="1" applyAlignment="1">
      <alignment horizontal="center" vertical="center"/>
      <protection/>
    </xf>
    <xf numFmtId="0" fontId="61" fillId="0" borderId="27" xfId="57" applyFont="1" applyFill="1" applyBorder="1" applyAlignment="1">
      <alignment horizontal="center" vertical="center"/>
      <protection/>
    </xf>
    <xf numFmtId="3" fontId="61" fillId="0" borderId="27" xfId="57" applyNumberFormat="1" applyFont="1" applyFill="1" applyBorder="1" applyAlignment="1">
      <alignment horizontal="center" vertical="center"/>
      <protection/>
    </xf>
    <xf numFmtId="0" fontId="61" fillId="0" borderId="28" xfId="60" applyFont="1" applyBorder="1" applyAlignment="1">
      <alignment horizontal="center" vertical="center"/>
      <protection/>
    </xf>
    <xf numFmtId="0" fontId="61" fillId="0" borderId="29" xfId="60" applyFont="1" applyBorder="1" applyAlignment="1">
      <alignment horizontal="left" vertical="center" indent="1"/>
      <protection/>
    </xf>
    <xf numFmtId="0" fontId="59" fillId="0" borderId="10" xfId="60" applyFont="1" applyFill="1" applyBorder="1" applyAlignment="1">
      <alignment horizontal="left" vertical="center" indent="4"/>
      <protection/>
    </xf>
    <xf numFmtId="0" fontId="59" fillId="0" borderId="30" xfId="60" applyFont="1" applyFill="1" applyBorder="1" applyAlignment="1">
      <alignment horizontal="left" vertical="center" indent="6"/>
      <protection/>
    </xf>
    <xf numFmtId="0" fontId="59" fillId="0" borderId="30" xfId="60" applyFont="1" applyFill="1" applyBorder="1" applyAlignment="1">
      <alignment horizontal="left" indent="6"/>
      <protection/>
    </xf>
    <xf numFmtId="2" fontId="59" fillId="0" borderId="10" xfId="57" applyNumberFormat="1" applyFont="1" applyFill="1" applyBorder="1" applyAlignment="1">
      <alignment horizontal="center" vertical="center"/>
      <protection/>
    </xf>
    <xf numFmtId="3" fontId="59" fillId="0" borderId="11" xfId="57" applyNumberFormat="1" applyFont="1" applyFill="1" applyBorder="1" applyAlignment="1">
      <alignment horizontal="center" vertical="center"/>
      <protection/>
    </xf>
    <xf numFmtId="0" fontId="61" fillId="0" borderId="31" xfId="60" applyFont="1" applyBorder="1" applyAlignment="1">
      <alignment horizontal="center" vertical="center"/>
      <protection/>
    </xf>
    <xf numFmtId="0" fontId="61" fillId="0" borderId="32" xfId="60" applyFont="1" applyBorder="1" applyAlignment="1">
      <alignment horizontal="left" vertical="center" indent="1"/>
      <protection/>
    </xf>
    <xf numFmtId="0" fontId="61" fillId="0" borderId="33" xfId="60" applyFont="1" applyBorder="1" applyAlignment="1">
      <alignment horizontal="left" vertical="center" indent="1"/>
      <protection/>
    </xf>
    <xf numFmtId="2" fontId="61" fillId="0" borderId="32" xfId="57" applyNumberFormat="1" applyFont="1" applyFill="1" applyBorder="1" applyAlignment="1">
      <alignment horizontal="center" vertical="center"/>
      <protection/>
    </xf>
    <xf numFmtId="0" fontId="61" fillId="0" borderId="34" xfId="57" applyFont="1" applyFill="1" applyBorder="1" applyAlignment="1">
      <alignment horizontal="center" vertical="center"/>
      <protection/>
    </xf>
    <xf numFmtId="3" fontId="61" fillId="0" borderId="34" xfId="57" applyNumberFormat="1" applyFont="1" applyFill="1" applyBorder="1" applyAlignment="1">
      <alignment horizontal="center" vertical="center"/>
      <protection/>
    </xf>
    <xf numFmtId="0" fontId="61" fillId="0" borderId="35" xfId="60" applyFont="1" applyBorder="1" applyAlignment="1">
      <alignment horizontal="center" vertical="center"/>
      <protection/>
    </xf>
    <xf numFmtId="0" fontId="61" fillId="0" borderId="36" xfId="60" applyFont="1" applyBorder="1" applyAlignment="1">
      <alignment horizontal="left" vertical="center" indent="1"/>
      <protection/>
    </xf>
    <xf numFmtId="0" fontId="61" fillId="0" borderId="37" xfId="60" applyFont="1" applyBorder="1" applyAlignment="1">
      <alignment horizontal="left" vertical="center" indent="1"/>
      <protection/>
    </xf>
    <xf numFmtId="2" fontId="61" fillId="0" borderId="36" xfId="57" applyNumberFormat="1" applyFont="1" applyFill="1" applyBorder="1" applyAlignment="1">
      <alignment horizontal="center" vertical="center"/>
      <protection/>
    </xf>
    <xf numFmtId="3" fontId="61" fillId="0" borderId="38" xfId="57" applyNumberFormat="1" applyFont="1" applyFill="1" applyBorder="1" applyAlignment="1">
      <alignment horizontal="center" vertical="center"/>
      <protection/>
    </xf>
    <xf numFmtId="1" fontId="61" fillId="0" borderId="38" xfId="57" applyNumberFormat="1" applyFont="1" applyFill="1" applyBorder="1" applyAlignment="1">
      <alignment horizontal="center" vertical="center"/>
      <protection/>
    </xf>
    <xf numFmtId="0" fontId="59" fillId="0" borderId="11" xfId="57" applyFont="1" applyFill="1" applyBorder="1" applyAlignment="1">
      <alignment horizontal="center" vertical="center"/>
      <protection/>
    </xf>
    <xf numFmtId="0" fontId="61" fillId="0" borderId="39" xfId="60" applyFont="1" applyBorder="1" applyAlignment="1">
      <alignment horizontal="center" vertical="center"/>
      <protection/>
    </xf>
    <xf numFmtId="0" fontId="61" fillId="0" borderId="0" xfId="60" applyFont="1" applyAlignment="1">
      <alignment horizontal="left" vertical="center" indent="1"/>
      <protection/>
    </xf>
    <xf numFmtId="0" fontId="61" fillId="0" borderId="40" xfId="60" applyFont="1" applyBorder="1" applyAlignment="1">
      <alignment horizontal="left" vertical="center" indent="1"/>
      <protection/>
    </xf>
    <xf numFmtId="2" fontId="61" fillId="0" borderId="41" xfId="57" applyNumberFormat="1" applyFont="1" applyFill="1" applyBorder="1" applyAlignment="1">
      <alignment horizontal="center" vertical="center"/>
      <protection/>
    </xf>
    <xf numFmtId="3" fontId="61" fillId="0" borderId="42" xfId="57" applyNumberFormat="1" applyFont="1" applyFill="1" applyBorder="1" applyAlignment="1">
      <alignment horizontal="center" vertical="center"/>
      <protection/>
    </xf>
    <xf numFmtId="2" fontId="61" fillId="0" borderId="43" xfId="57" applyNumberFormat="1" applyFont="1" applyFill="1" applyBorder="1" applyAlignment="1">
      <alignment horizontal="center" vertical="center"/>
      <protection/>
    </xf>
    <xf numFmtId="49" fontId="61" fillId="0" borderId="26" xfId="60" applyNumberFormat="1" applyFont="1" applyBorder="1" applyAlignment="1">
      <alignment horizontal="left" vertical="center" indent="1"/>
      <protection/>
    </xf>
    <xf numFmtId="0" fontId="61" fillId="0" borderId="44" xfId="60" applyFont="1" applyBorder="1" applyAlignment="1">
      <alignment horizontal="center" vertical="center"/>
      <protection/>
    </xf>
    <xf numFmtId="0" fontId="61" fillId="0" borderId="41" xfId="60" applyFont="1" applyBorder="1" applyAlignment="1">
      <alignment horizontal="left" vertical="center" indent="1"/>
      <protection/>
    </xf>
    <xf numFmtId="0" fontId="61" fillId="0" borderId="42" xfId="57" applyFont="1" applyFill="1" applyBorder="1" applyAlignment="1">
      <alignment horizontal="center" vertical="center"/>
      <protection/>
    </xf>
    <xf numFmtId="49" fontId="62" fillId="0" borderId="20" xfId="60" applyNumberFormat="1" applyFont="1" applyBorder="1" applyAlignment="1">
      <alignment horizontal="left" vertical="center" indent="1"/>
      <protection/>
    </xf>
    <xf numFmtId="2" fontId="59" fillId="0" borderId="45" xfId="57" applyNumberFormat="1" applyFont="1" applyFill="1" applyBorder="1" applyAlignment="1">
      <alignment horizontal="center" vertical="center"/>
      <protection/>
    </xf>
    <xf numFmtId="0" fontId="59" fillId="0" borderId="30" xfId="60" applyFont="1" applyFill="1" applyBorder="1">
      <alignment/>
      <protection/>
    </xf>
    <xf numFmtId="3" fontId="59" fillId="0" borderId="46" xfId="57" applyNumberFormat="1" applyFont="1" applyFill="1" applyBorder="1" applyAlignment="1">
      <alignment horizontal="center" vertical="center"/>
      <protection/>
    </xf>
    <xf numFmtId="0" fontId="58" fillId="0" borderId="0" xfId="60" applyFont="1" applyAlignment="1">
      <alignment vertical="center" shrinkToFit="1"/>
      <protection/>
    </xf>
    <xf numFmtId="0" fontId="61" fillId="0" borderId="47" xfId="60" applyFont="1" applyBorder="1">
      <alignment/>
      <protection/>
    </xf>
    <xf numFmtId="0" fontId="60" fillId="0" borderId="0" xfId="60" applyFont="1" applyAlignment="1">
      <alignment horizontal="center"/>
      <protection/>
    </xf>
    <xf numFmtId="0" fontId="61" fillId="0" borderId="0" xfId="59" applyFont="1" applyAlignment="1">
      <alignment vertical="center"/>
      <protection/>
    </xf>
    <xf numFmtId="0" fontId="61" fillId="0" borderId="0" xfId="61" applyFont="1" applyFill="1" applyAlignment="1">
      <alignment vertical="center"/>
      <protection/>
    </xf>
    <xf numFmtId="2" fontId="61" fillId="0" borderId="0" xfId="73" applyNumberFormat="1" applyFont="1" applyFill="1" applyBorder="1" applyAlignment="1">
      <alignment horizontal="right" vertical="center"/>
      <protection/>
    </xf>
    <xf numFmtId="0" fontId="60" fillId="0" borderId="0" xfId="61" applyFont="1" applyFill="1">
      <alignment/>
      <protection/>
    </xf>
    <xf numFmtId="0" fontId="60" fillId="0" borderId="0" xfId="61" applyFont="1">
      <alignment/>
      <protection/>
    </xf>
    <xf numFmtId="0" fontId="58" fillId="0" borderId="0" xfId="73" applyFont="1" applyAlignment="1">
      <alignment horizontal="left" vertical="center" indent="1"/>
      <protection/>
    </xf>
    <xf numFmtId="0" fontId="58" fillId="0" borderId="0" xfId="59" applyFont="1" applyAlignment="1">
      <alignment vertical="center"/>
      <protection/>
    </xf>
    <xf numFmtId="0" fontId="59" fillId="0" borderId="0" xfId="0" applyFont="1" applyAlignment="1">
      <alignment/>
    </xf>
    <xf numFmtId="205" fontId="61" fillId="0" borderId="0" xfId="59" applyNumberFormat="1" applyFont="1" applyAlignment="1">
      <alignment horizontal="left" vertical="center"/>
      <protection/>
    </xf>
    <xf numFmtId="0" fontId="61" fillId="0" borderId="0" xfId="61" applyFont="1" applyAlignment="1">
      <alignment vertical="center"/>
      <protection/>
    </xf>
    <xf numFmtId="0" fontId="61" fillId="0" borderId="0" xfId="61" applyFont="1">
      <alignment/>
      <protection/>
    </xf>
    <xf numFmtId="0" fontId="61" fillId="0" borderId="0" xfId="0" applyFont="1" applyAlignment="1">
      <alignment/>
    </xf>
    <xf numFmtId="2" fontId="61" fillId="0" borderId="0" xfId="0" applyNumberFormat="1" applyFont="1" applyBorder="1" applyAlignment="1">
      <alignment horizontal="right" vertical="center" shrinkToFit="1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Alignment="1">
      <alignment vertical="center" shrinkToFit="1"/>
    </xf>
    <xf numFmtId="0" fontId="60" fillId="0" borderId="0" xfId="0" applyFont="1" applyAlignment="1">
      <alignment vertical="center" shrinkToFit="1"/>
    </xf>
    <xf numFmtId="0" fontId="61" fillId="0" borderId="0" xfId="0" applyFont="1" applyAlignment="1">
      <alignment/>
    </xf>
    <xf numFmtId="205" fontId="61" fillId="0" borderId="0" xfId="0" applyNumberFormat="1" applyFont="1" applyAlignment="1">
      <alignment horizontal="left"/>
    </xf>
    <xf numFmtId="0" fontId="61" fillId="0" borderId="0" xfId="58" applyFont="1" applyAlignment="1">
      <alignment/>
      <protection/>
    </xf>
    <xf numFmtId="205" fontId="61" fillId="0" borderId="0" xfId="0" applyNumberFormat="1" applyFont="1" applyAlignment="1">
      <alignment horizontal="center"/>
    </xf>
    <xf numFmtId="0" fontId="60" fillId="0" borderId="0" xfId="58" applyFont="1" applyAlignment="1">
      <alignment/>
      <protection/>
    </xf>
    <xf numFmtId="0" fontId="60" fillId="0" borderId="0" xfId="0" applyFont="1" applyAlignment="1">
      <alignment/>
    </xf>
    <xf numFmtId="205" fontId="61" fillId="0" borderId="0" xfId="58" applyNumberFormat="1" applyFont="1" applyAlignment="1">
      <alignment horizontal="left"/>
      <protection/>
    </xf>
    <xf numFmtId="0" fontId="61" fillId="0" borderId="0" xfId="0" applyFont="1" applyAlignment="1">
      <alignment horizontal="center"/>
    </xf>
    <xf numFmtId="0" fontId="8" fillId="0" borderId="0" xfId="0" applyFont="1" applyAlignment="1">
      <alignment/>
    </xf>
    <xf numFmtId="0" fontId="61" fillId="0" borderId="0" xfId="0" applyFont="1" applyAlignment="1">
      <alignment horizontal="right"/>
    </xf>
    <xf numFmtId="0" fontId="55" fillId="0" borderId="10" xfId="57" applyFont="1" applyFill="1" applyBorder="1" applyAlignment="1">
      <alignment horizontal="center" vertical="center"/>
      <protection/>
    </xf>
    <xf numFmtId="0" fontId="55" fillId="0" borderId="48" xfId="57" applyFont="1" applyFill="1" applyBorder="1" applyAlignment="1">
      <alignment horizontal="center" vertical="center"/>
      <protection/>
    </xf>
    <xf numFmtId="0" fontId="59" fillId="0" borderId="47" xfId="60" applyFont="1" applyBorder="1" applyAlignment="1">
      <alignment horizontal="left" vertical="center" indent="6"/>
      <protection/>
    </xf>
    <xf numFmtId="0" fontId="61" fillId="0" borderId="47" xfId="60" applyFont="1" applyBorder="1">
      <alignment/>
      <protection/>
    </xf>
    <xf numFmtId="0" fontId="55" fillId="0" borderId="30" xfId="57" applyFont="1" applyFill="1" applyBorder="1" applyAlignment="1">
      <alignment horizontal="center" vertical="center"/>
      <protection/>
    </xf>
    <xf numFmtId="0" fontId="59" fillId="0" borderId="39" xfId="60" applyFont="1" applyBorder="1" applyAlignment="1">
      <alignment horizontal="center" vertical="center" shrinkToFit="1"/>
      <protection/>
    </xf>
    <xf numFmtId="0" fontId="59" fillId="0" borderId="49" xfId="60" applyFont="1" applyBorder="1" applyAlignment="1">
      <alignment horizontal="center" vertical="center" shrinkToFit="1"/>
      <protection/>
    </xf>
    <xf numFmtId="0" fontId="59" fillId="0" borderId="10" xfId="60" applyFont="1" applyBorder="1" applyAlignment="1">
      <alignment horizontal="center" vertical="center"/>
      <protection/>
    </xf>
    <xf numFmtId="0" fontId="59" fillId="0" borderId="48" xfId="60" applyFont="1" applyBorder="1" applyAlignment="1">
      <alignment horizontal="center" vertical="center"/>
      <protection/>
    </xf>
    <xf numFmtId="0" fontId="59" fillId="0" borderId="50" xfId="60" applyFont="1" applyBorder="1" applyAlignment="1">
      <alignment horizontal="center" vertical="center"/>
      <protection/>
    </xf>
    <xf numFmtId="0" fontId="59" fillId="0" borderId="47" xfId="60" applyFont="1" applyBorder="1" applyAlignment="1">
      <alignment horizontal="center" vertical="center"/>
      <protection/>
    </xf>
    <xf numFmtId="0" fontId="59" fillId="0" borderId="51" xfId="60" applyFont="1" applyBorder="1" applyAlignment="1">
      <alignment horizontal="center" vertical="center"/>
      <protection/>
    </xf>
    <xf numFmtId="0" fontId="59" fillId="0" borderId="52" xfId="60" applyFont="1" applyBorder="1" applyAlignment="1">
      <alignment horizontal="center" vertical="center"/>
      <protection/>
    </xf>
    <xf numFmtId="0" fontId="59" fillId="0" borderId="53" xfId="60" applyFont="1" applyBorder="1" applyAlignment="1">
      <alignment horizontal="center" vertical="center"/>
      <protection/>
    </xf>
    <xf numFmtId="0" fontId="59" fillId="0" borderId="54" xfId="60" applyFont="1" applyBorder="1" applyAlignment="1">
      <alignment horizontal="center" vertical="center"/>
      <protection/>
    </xf>
    <xf numFmtId="4" fontId="56" fillId="0" borderId="0" xfId="60" applyNumberFormat="1" applyFont="1">
      <alignment/>
      <protection/>
    </xf>
    <xf numFmtId="4" fontId="58" fillId="0" borderId="0" xfId="60" applyNumberFormat="1" applyFont="1">
      <alignment/>
      <protection/>
    </xf>
    <xf numFmtId="4" fontId="60" fillId="0" borderId="0" xfId="60" applyNumberFormat="1" applyFont="1" applyAlignment="1">
      <alignment vertical="center"/>
      <protection/>
    </xf>
    <xf numFmtId="4" fontId="60" fillId="0" borderId="0" xfId="60" applyNumberFormat="1" applyFont="1">
      <alignment/>
      <protection/>
    </xf>
    <xf numFmtId="4" fontId="60" fillId="0" borderId="0" xfId="73" applyNumberFormat="1" applyFont="1">
      <alignment/>
      <protection/>
    </xf>
    <xf numFmtId="4" fontId="60" fillId="0" borderId="0" xfId="61" applyNumberFormat="1" applyFont="1">
      <alignment/>
      <protection/>
    </xf>
    <xf numFmtId="4" fontId="60" fillId="0" borderId="0" xfId="0" applyNumberFormat="1" applyFont="1" applyAlignment="1">
      <alignment vertical="center" shrinkToFit="1"/>
    </xf>
    <xf numFmtId="4" fontId="60" fillId="0" borderId="0" xfId="0" applyNumberFormat="1" applyFont="1" applyAlignment="1">
      <alignment/>
    </xf>
    <xf numFmtId="3" fontId="60" fillId="0" borderId="0" xfId="60" applyNumberFormat="1" applyFont="1" applyAlignment="1">
      <alignment vertical="center"/>
      <protection/>
    </xf>
    <xf numFmtId="215" fontId="61" fillId="0" borderId="21" xfId="57" applyNumberFormat="1" applyFont="1" applyFill="1" applyBorder="1" applyAlignment="1">
      <alignment horizontal="center" vertical="center"/>
      <protection/>
    </xf>
    <xf numFmtId="213" fontId="54" fillId="0" borderId="0" xfId="60" applyNumberFormat="1" applyFont="1">
      <alignment/>
      <protection/>
    </xf>
    <xf numFmtId="213" fontId="59" fillId="0" borderId="10" xfId="60" applyNumberFormat="1" applyFont="1" applyBorder="1" applyAlignment="1">
      <alignment horizontal="center" vertical="center"/>
      <protection/>
    </xf>
    <xf numFmtId="213" fontId="61" fillId="0" borderId="13" xfId="57" applyNumberFormat="1" applyFont="1" applyFill="1" applyBorder="1" applyAlignment="1">
      <alignment horizontal="center" vertical="center"/>
      <protection/>
    </xf>
    <xf numFmtId="213" fontId="61" fillId="0" borderId="17" xfId="57" applyNumberFormat="1" applyFont="1" applyFill="1" applyBorder="1" applyAlignment="1">
      <alignment horizontal="center" vertical="center"/>
      <protection/>
    </xf>
    <xf numFmtId="213" fontId="61" fillId="0" borderId="20" xfId="57" applyNumberFormat="1" applyFont="1" applyFill="1" applyBorder="1" applyAlignment="1">
      <alignment horizontal="center" vertical="center"/>
      <protection/>
    </xf>
    <xf numFmtId="213" fontId="61" fillId="0" borderId="25" xfId="57" applyNumberFormat="1" applyFont="1" applyFill="1" applyBorder="1" applyAlignment="1">
      <alignment horizontal="center" vertical="center"/>
      <protection/>
    </xf>
    <xf numFmtId="213" fontId="59" fillId="0" borderId="10" xfId="57" applyNumberFormat="1" applyFont="1" applyFill="1" applyBorder="1" applyAlignment="1">
      <alignment horizontal="center" vertical="center"/>
      <protection/>
    </xf>
    <xf numFmtId="213" fontId="61" fillId="0" borderId="32" xfId="57" applyNumberFormat="1" applyFont="1" applyFill="1" applyBorder="1" applyAlignment="1">
      <alignment horizontal="center" vertical="center"/>
      <protection/>
    </xf>
    <xf numFmtId="213" fontId="61" fillId="0" borderId="36" xfId="57" applyNumberFormat="1" applyFont="1" applyFill="1" applyBorder="1" applyAlignment="1">
      <alignment horizontal="center" vertical="center"/>
      <protection/>
    </xf>
    <xf numFmtId="213" fontId="61" fillId="0" borderId="41" xfId="57" applyNumberFormat="1" applyFont="1" applyFill="1" applyBorder="1" applyAlignment="1">
      <alignment horizontal="center" vertical="center"/>
      <protection/>
    </xf>
    <xf numFmtId="213" fontId="61" fillId="0" borderId="0" xfId="61" applyNumberFormat="1" applyFont="1" applyFill="1">
      <alignment/>
      <protection/>
    </xf>
    <xf numFmtId="213" fontId="61" fillId="0" borderId="0" xfId="61" applyNumberFormat="1" applyFont="1">
      <alignment/>
      <protection/>
    </xf>
    <xf numFmtId="213" fontId="61" fillId="0" borderId="0" xfId="0" applyNumberFormat="1" applyFont="1" applyAlignment="1">
      <alignment vertical="center" shrinkToFit="1"/>
    </xf>
    <xf numFmtId="213" fontId="61" fillId="0" borderId="0" xfId="0" applyNumberFormat="1" applyFont="1" applyAlignment="1">
      <alignment horizontal="left"/>
    </xf>
    <xf numFmtId="213" fontId="61" fillId="0" borderId="0" xfId="58" applyNumberFormat="1" applyFont="1" applyAlignment="1">
      <alignment/>
      <protection/>
    </xf>
    <xf numFmtId="213" fontId="58" fillId="0" borderId="0" xfId="60" applyNumberFormat="1" applyFont="1">
      <alignment/>
      <protection/>
    </xf>
    <xf numFmtId="215" fontId="54" fillId="0" borderId="0" xfId="60" applyNumberFormat="1" applyFont="1">
      <alignment/>
      <protection/>
    </xf>
    <xf numFmtId="215" fontId="59" fillId="0" borderId="11" xfId="60" applyNumberFormat="1" applyFont="1" applyBorder="1" applyAlignment="1">
      <alignment horizontal="center" vertical="center"/>
      <protection/>
    </xf>
    <xf numFmtId="215" fontId="61" fillId="0" borderId="15" xfId="57" applyNumberFormat="1" applyFont="1" applyFill="1" applyBorder="1" applyAlignment="1">
      <alignment horizontal="center" vertical="center"/>
      <protection/>
    </xf>
    <xf numFmtId="215" fontId="61" fillId="0" borderId="19" xfId="57" applyNumberFormat="1" applyFont="1" applyFill="1" applyBorder="1" applyAlignment="1">
      <alignment horizontal="center" vertical="center"/>
      <protection/>
    </xf>
    <xf numFmtId="215" fontId="61" fillId="0" borderId="27" xfId="57" applyNumberFormat="1" applyFont="1" applyFill="1" applyBorder="1" applyAlignment="1">
      <alignment horizontal="center" vertical="center"/>
      <protection/>
    </xf>
    <xf numFmtId="215" fontId="59" fillId="0" borderId="11" xfId="57" applyNumberFormat="1" applyFont="1" applyFill="1" applyBorder="1" applyAlignment="1">
      <alignment horizontal="center" vertical="center"/>
      <protection/>
    </xf>
    <xf numFmtId="215" fontId="61" fillId="0" borderId="34" xfId="57" applyNumberFormat="1" applyFont="1" applyFill="1" applyBorder="1" applyAlignment="1">
      <alignment horizontal="center" vertical="center"/>
      <protection/>
    </xf>
    <xf numFmtId="215" fontId="61" fillId="0" borderId="38" xfId="57" applyNumberFormat="1" applyFont="1" applyFill="1" applyBorder="1" applyAlignment="1">
      <alignment horizontal="center" vertical="center"/>
      <protection/>
    </xf>
    <xf numFmtId="215" fontId="61" fillId="0" borderId="42" xfId="57" applyNumberFormat="1" applyFont="1" applyFill="1" applyBorder="1" applyAlignment="1">
      <alignment horizontal="center" vertical="center"/>
      <protection/>
    </xf>
    <xf numFmtId="215" fontId="61" fillId="0" borderId="0" xfId="61" applyNumberFormat="1" applyFont="1" applyFill="1">
      <alignment/>
      <protection/>
    </xf>
    <xf numFmtId="215" fontId="61" fillId="0" borderId="0" xfId="61" applyNumberFormat="1" applyFont="1">
      <alignment/>
      <protection/>
    </xf>
    <xf numFmtId="215" fontId="61" fillId="0" borderId="0" xfId="0" applyNumberFormat="1" applyFont="1" applyAlignment="1">
      <alignment horizontal="right" vertical="center"/>
    </xf>
    <xf numFmtId="215" fontId="63" fillId="0" borderId="0" xfId="0" applyNumberFormat="1" applyFont="1" applyAlignment="1">
      <alignment/>
    </xf>
    <xf numFmtId="215" fontId="61" fillId="0" borderId="0" xfId="0" applyNumberFormat="1" applyFont="1" applyAlignment="1">
      <alignment horizontal="center"/>
    </xf>
    <xf numFmtId="215" fontId="61" fillId="0" borderId="0" xfId="0" applyNumberFormat="1" applyFont="1" applyAlignment="1">
      <alignment horizontal="left"/>
    </xf>
    <xf numFmtId="215" fontId="60" fillId="0" borderId="0" xfId="60" applyNumberFormat="1" applyFont="1">
      <alignment/>
      <protection/>
    </xf>
    <xf numFmtId="1" fontId="60" fillId="0" borderId="0" xfId="60" applyNumberFormat="1" applyFont="1" applyAlignment="1">
      <alignment vertical="center"/>
      <protection/>
    </xf>
    <xf numFmtId="2" fontId="56" fillId="0" borderId="0" xfId="60" applyNumberFormat="1" applyFont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ตัวชี้วัด (ศบก.)" xfId="58"/>
    <cellStyle name="Normal_ปัจจัย 4" xfId="59"/>
    <cellStyle name="Normal_ปัจจัย 7-8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เครื่องหมายจุลภาค [0]_ตัวชี้วัด ศควท." xfId="68"/>
    <cellStyle name="เครื่องหมายจุลภาค_ตัวชี้วัด ศควท." xfId="69"/>
    <cellStyle name="เครื่องหมายสกุลเงิน [0]_ตัวชี้วัด ศควท." xfId="70"/>
    <cellStyle name="เครื่องหมายสกุลเงิน_ตัวชี้วัด ศควท." xfId="71"/>
    <cellStyle name="ปกติ_Sheet1" xfId="72"/>
    <cellStyle name="ปกติ_ภาคผนวก ค- form 48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view="pageBreakPreview" zoomScale="120" zoomScaleNormal="110" zoomScaleSheetLayoutView="120" zoomScalePageLayoutView="0" workbookViewId="0" topLeftCell="F1">
      <pane ySplit="4" topLeftCell="A5" activePane="bottomLeft" state="frozen"/>
      <selection pane="topLeft" activeCell="A1" sqref="A1"/>
      <selection pane="bottomLeft" activeCell="P15" sqref="P15"/>
    </sheetView>
  </sheetViews>
  <sheetFormatPr defaultColWidth="16.57421875" defaultRowHeight="20.25"/>
  <cols>
    <col min="1" max="1" width="9.140625" style="36" customWidth="1"/>
    <col min="2" max="2" width="11.140625" style="36" customWidth="1"/>
    <col min="3" max="3" width="8.140625" style="36" customWidth="1"/>
    <col min="4" max="4" width="11.421875" style="36" customWidth="1"/>
    <col min="5" max="5" width="11.57421875" style="7" customWidth="1"/>
    <col min="6" max="6" width="11.7109375" style="36" customWidth="1"/>
    <col min="7" max="7" width="11.7109375" style="146" customWidth="1"/>
    <col min="8" max="8" width="11.7109375" style="162" customWidth="1"/>
    <col min="9" max="9" width="11.7109375" style="7" customWidth="1"/>
    <col min="10" max="10" width="11.7109375" style="36" customWidth="1"/>
    <col min="11" max="11" width="8.140625" style="36" customWidth="1"/>
    <col min="12" max="12" width="5.28125" style="36" customWidth="1"/>
    <col min="13" max="13" width="8.140625" style="36" customWidth="1"/>
    <col min="14" max="14" width="6.8515625" style="36" customWidth="1"/>
    <col min="15" max="15" width="8.00390625" style="124" customWidth="1"/>
    <col min="16" max="16" width="9.7109375" style="124" customWidth="1"/>
    <col min="17" max="17" width="9.57421875" style="124" customWidth="1"/>
    <col min="18" max="16384" width="16.57421875" style="36" customWidth="1"/>
  </cols>
  <sheetData>
    <row r="1" spans="1:17" s="4" customFormat="1" ht="26.25" customHeight="1">
      <c r="A1" s="1" t="s">
        <v>55</v>
      </c>
      <c r="B1" s="2"/>
      <c r="C1" s="3"/>
      <c r="D1" s="2"/>
      <c r="E1" s="3"/>
      <c r="F1" s="2"/>
      <c r="G1" s="131"/>
      <c r="H1" s="147"/>
      <c r="I1" s="2"/>
      <c r="J1" s="2"/>
      <c r="O1" s="121"/>
      <c r="P1" s="121"/>
      <c r="Q1" s="121"/>
    </row>
    <row r="2" spans="1:17" s="4" customFormat="1" ht="22.5" customHeight="1">
      <c r="A2" s="5"/>
      <c r="B2" s="3" t="s">
        <v>40</v>
      </c>
      <c r="C2" s="3"/>
      <c r="D2" s="6"/>
      <c r="E2" s="3"/>
      <c r="F2" s="2"/>
      <c r="G2" s="131"/>
      <c r="H2" s="147"/>
      <c r="I2" s="2"/>
      <c r="J2" s="2"/>
      <c r="O2" s="121"/>
      <c r="P2" s="121"/>
      <c r="Q2" s="121"/>
    </row>
    <row r="3" spans="1:17" s="7" customFormat="1" ht="19.5" customHeight="1">
      <c r="A3" s="111" t="s">
        <v>0</v>
      </c>
      <c r="B3" s="115" t="s">
        <v>41</v>
      </c>
      <c r="C3" s="116"/>
      <c r="D3" s="117"/>
      <c r="E3" s="113" t="s">
        <v>20</v>
      </c>
      <c r="F3" s="114"/>
      <c r="G3" s="113" t="s">
        <v>21</v>
      </c>
      <c r="H3" s="114"/>
      <c r="I3" s="113" t="s">
        <v>37</v>
      </c>
      <c r="J3" s="114"/>
      <c r="O3" s="122"/>
      <c r="P3" s="122"/>
      <c r="Q3" s="122"/>
    </row>
    <row r="4" spans="1:17" s="10" customFormat="1" ht="21.75">
      <c r="A4" s="112"/>
      <c r="B4" s="118"/>
      <c r="C4" s="119"/>
      <c r="D4" s="120"/>
      <c r="E4" s="8" t="s">
        <v>36</v>
      </c>
      <c r="F4" s="9" t="s">
        <v>1</v>
      </c>
      <c r="G4" s="132" t="s">
        <v>36</v>
      </c>
      <c r="H4" s="148" t="s">
        <v>1</v>
      </c>
      <c r="I4" s="8" t="s">
        <v>36</v>
      </c>
      <c r="J4" s="9" t="s">
        <v>1</v>
      </c>
      <c r="O4" s="123"/>
      <c r="P4" s="123"/>
      <c r="Q4" s="123"/>
    </row>
    <row r="5" spans="1:17" s="10" customFormat="1" ht="18.75" customHeight="1">
      <c r="A5" s="11">
        <v>1</v>
      </c>
      <c r="B5" s="12" t="s">
        <v>22</v>
      </c>
      <c r="C5" s="13"/>
      <c r="D5" s="13"/>
      <c r="E5" s="14"/>
      <c r="F5" s="15"/>
      <c r="G5" s="133"/>
      <c r="H5" s="149"/>
      <c r="I5" s="14"/>
      <c r="J5" s="15"/>
      <c r="K5" s="16"/>
      <c r="L5" s="16"/>
      <c r="O5" s="123"/>
      <c r="P5" s="123"/>
      <c r="Q5" s="123"/>
    </row>
    <row r="6" spans="1:17" s="10" customFormat="1" ht="18.75" customHeight="1">
      <c r="A6" s="17"/>
      <c r="B6" s="18" t="s">
        <v>23</v>
      </c>
      <c r="C6" s="19"/>
      <c r="D6" s="19"/>
      <c r="E6" s="20">
        <v>3.53</v>
      </c>
      <c r="F6" s="21">
        <v>10</v>
      </c>
      <c r="G6" s="134">
        <v>3.68</v>
      </c>
      <c r="H6" s="150">
        <v>29</v>
      </c>
      <c r="I6" s="20">
        <v>3.64</v>
      </c>
      <c r="J6" s="21">
        <v>39</v>
      </c>
      <c r="K6" s="16">
        <f>+E6*F6</f>
        <v>35.3</v>
      </c>
      <c r="L6" s="16"/>
      <c r="M6" s="10">
        <f>+G6*H6</f>
        <v>106.72</v>
      </c>
      <c r="O6" s="123">
        <f>SUM(K6:M6)</f>
        <v>142.01999999999998</v>
      </c>
      <c r="P6" s="123">
        <f>+O6/Q6</f>
        <v>3.641538461538461</v>
      </c>
      <c r="Q6" s="129">
        <f>SUM(F6,H6)</f>
        <v>39</v>
      </c>
    </row>
    <row r="7" spans="1:17" s="10" customFormat="1" ht="18.75" customHeight="1">
      <c r="A7" s="17"/>
      <c r="B7" s="22" t="s">
        <v>24</v>
      </c>
      <c r="C7" s="23"/>
      <c r="D7" s="23"/>
      <c r="E7" s="24">
        <v>3.38</v>
      </c>
      <c r="F7" s="25">
        <v>1</v>
      </c>
      <c r="G7" s="135">
        <v>3.8</v>
      </c>
      <c r="H7" s="130">
        <v>16</v>
      </c>
      <c r="I7" s="24">
        <v>3.78</v>
      </c>
      <c r="J7" s="26">
        <v>17</v>
      </c>
      <c r="K7" s="16">
        <f aca="true" t="shared" si="0" ref="K7:K15">+E7*F7</f>
        <v>3.38</v>
      </c>
      <c r="L7" s="16"/>
      <c r="M7" s="10">
        <f aca="true" t="shared" si="1" ref="M7:M15">+G7*H7</f>
        <v>60.8</v>
      </c>
      <c r="O7" s="123">
        <f aca="true" t="shared" si="2" ref="O7:O15">SUM(K7:M7)</f>
        <v>64.17999999999999</v>
      </c>
      <c r="P7" s="123">
        <f>+O7/Q7</f>
        <v>3.7752941176470585</v>
      </c>
      <c r="Q7" s="129">
        <f aca="true" t="shared" si="3" ref="Q7:Q15">SUM(F7,H7)</f>
        <v>17</v>
      </c>
    </row>
    <row r="8" spans="1:17" s="10" customFormat="1" ht="18.75" customHeight="1">
      <c r="A8" s="27">
        <f>A5+1</f>
        <v>2</v>
      </c>
      <c r="B8" s="28" t="s">
        <v>25</v>
      </c>
      <c r="C8" s="29"/>
      <c r="D8" s="29"/>
      <c r="E8" s="20">
        <v>3.58</v>
      </c>
      <c r="F8" s="21">
        <v>1</v>
      </c>
      <c r="G8" s="134">
        <v>3.62</v>
      </c>
      <c r="H8" s="150">
        <v>8</v>
      </c>
      <c r="I8" s="20">
        <v>3.61</v>
      </c>
      <c r="J8" s="21">
        <v>9</v>
      </c>
      <c r="K8" s="16">
        <f t="shared" si="0"/>
        <v>3.58</v>
      </c>
      <c r="L8" s="16"/>
      <c r="M8" s="10">
        <f t="shared" si="1"/>
        <v>28.96</v>
      </c>
      <c r="O8" s="123">
        <f t="shared" si="2"/>
        <v>32.54</v>
      </c>
      <c r="P8" s="123">
        <f>+O8/Q8</f>
        <v>3.6155555555555554</v>
      </c>
      <c r="Q8" s="129">
        <f t="shared" si="3"/>
        <v>9</v>
      </c>
    </row>
    <row r="9" spans="1:17" s="32" customFormat="1" ht="18.75" customHeight="1">
      <c r="A9" s="17">
        <f>A8+1</f>
        <v>3</v>
      </c>
      <c r="B9" s="30" t="s">
        <v>26</v>
      </c>
      <c r="C9" s="31"/>
      <c r="D9" s="31"/>
      <c r="E9" s="24"/>
      <c r="F9" s="26"/>
      <c r="G9" s="135"/>
      <c r="H9" s="130"/>
      <c r="I9" s="24"/>
      <c r="J9" s="26"/>
      <c r="K9" s="16">
        <f t="shared" si="0"/>
        <v>0</v>
      </c>
      <c r="L9" s="16"/>
      <c r="M9" s="10">
        <f t="shared" si="1"/>
        <v>0</v>
      </c>
      <c r="N9" s="10"/>
      <c r="O9" s="123">
        <f t="shared" si="2"/>
        <v>0</v>
      </c>
      <c r="P9" s="123"/>
      <c r="Q9" s="129">
        <f t="shared" si="3"/>
        <v>0</v>
      </c>
    </row>
    <row r="10" spans="1:17" s="32" customFormat="1" ht="18.75" customHeight="1">
      <c r="A10" s="17"/>
      <c r="B10" s="18" t="s">
        <v>27</v>
      </c>
      <c r="C10" s="19"/>
      <c r="D10" s="19"/>
      <c r="E10" s="20">
        <v>3.61</v>
      </c>
      <c r="F10" s="21">
        <v>6</v>
      </c>
      <c r="G10" s="134">
        <v>3.86</v>
      </c>
      <c r="H10" s="150">
        <v>25</v>
      </c>
      <c r="I10" s="20">
        <v>3.81</v>
      </c>
      <c r="J10" s="21">
        <v>31</v>
      </c>
      <c r="K10" s="16">
        <f t="shared" si="0"/>
        <v>21.66</v>
      </c>
      <c r="L10" s="16"/>
      <c r="M10" s="10">
        <f t="shared" si="1"/>
        <v>96.5</v>
      </c>
      <c r="N10" s="10"/>
      <c r="O10" s="123">
        <f t="shared" si="2"/>
        <v>118.16</v>
      </c>
      <c r="P10" s="123">
        <f>+O10/Q10</f>
        <v>3.8116129032258064</v>
      </c>
      <c r="Q10" s="129">
        <f t="shared" si="3"/>
        <v>31</v>
      </c>
    </row>
    <row r="11" spans="1:17" s="32" customFormat="1" ht="18.75" customHeight="1">
      <c r="A11" s="17"/>
      <c r="B11" s="18" t="s">
        <v>28</v>
      </c>
      <c r="C11" s="19"/>
      <c r="D11" s="19"/>
      <c r="E11" s="20">
        <v>3.52</v>
      </c>
      <c r="F11" s="33">
        <v>3</v>
      </c>
      <c r="G11" s="134">
        <v>3.79</v>
      </c>
      <c r="H11" s="150">
        <v>2</v>
      </c>
      <c r="I11" s="20">
        <v>3.63</v>
      </c>
      <c r="J11" s="21">
        <v>5</v>
      </c>
      <c r="K11" s="16">
        <f t="shared" si="0"/>
        <v>10.56</v>
      </c>
      <c r="L11" s="16"/>
      <c r="M11" s="10">
        <f t="shared" si="1"/>
        <v>7.58</v>
      </c>
      <c r="N11" s="10"/>
      <c r="O11" s="123">
        <f t="shared" si="2"/>
        <v>18.14</v>
      </c>
      <c r="P11" s="123">
        <f>+O11/Q11</f>
        <v>3.628</v>
      </c>
      <c r="Q11" s="129">
        <f t="shared" si="3"/>
        <v>5</v>
      </c>
    </row>
    <row r="12" spans="1:17" s="34" customFormat="1" ht="18.75" customHeight="1">
      <c r="A12" s="17"/>
      <c r="B12" s="22" t="s">
        <v>44</v>
      </c>
      <c r="C12" s="23"/>
      <c r="D12" s="23"/>
      <c r="E12" s="24">
        <v>3.56</v>
      </c>
      <c r="F12" s="25">
        <v>11</v>
      </c>
      <c r="G12" s="135">
        <v>3.68</v>
      </c>
      <c r="H12" s="130">
        <v>9</v>
      </c>
      <c r="I12" s="24">
        <v>3.62</v>
      </c>
      <c r="J12" s="26">
        <v>20</v>
      </c>
      <c r="K12" s="16">
        <f t="shared" si="0"/>
        <v>39.160000000000004</v>
      </c>
      <c r="L12" s="16"/>
      <c r="M12" s="10">
        <f t="shared" si="1"/>
        <v>33.120000000000005</v>
      </c>
      <c r="N12" s="10"/>
      <c r="O12" s="123">
        <f t="shared" si="2"/>
        <v>72.28</v>
      </c>
      <c r="P12" s="123">
        <f>+O12/Q12</f>
        <v>3.614</v>
      </c>
      <c r="Q12" s="129">
        <f t="shared" si="3"/>
        <v>20</v>
      </c>
    </row>
    <row r="13" spans="1:17" ht="18.75" customHeight="1">
      <c r="A13" s="27">
        <f>A9+1</f>
        <v>4</v>
      </c>
      <c r="B13" s="28" t="s">
        <v>29</v>
      </c>
      <c r="C13" s="29"/>
      <c r="D13" s="35"/>
      <c r="E13" s="20">
        <v>3.68</v>
      </c>
      <c r="F13" s="21">
        <v>6</v>
      </c>
      <c r="G13" s="134">
        <v>3.75</v>
      </c>
      <c r="H13" s="150">
        <v>19</v>
      </c>
      <c r="I13" s="20">
        <v>3.74</v>
      </c>
      <c r="J13" s="21">
        <v>25</v>
      </c>
      <c r="K13" s="16">
        <f t="shared" si="0"/>
        <v>22.080000000000002</v>
      </c>
      <c r="L13" s="16"/>
      <c r="M13" s="10">
        <f t="shared" si="1"/>
        <v>71.25</v>
      </c>
      <c r="N13" s="10"/>
      <c r="O13" s="123">
        <f t="shared" si="2"/>
        <v>93.33</v>
      </c>
      <c r="P13" s="123">
        <f>+O13/Q13</f>
        <v>3.7332</v>
      </c>
      <c r="Q13" s="129">
        <f t="shared" si="3"/>
        <v>25</v>
      </c>
    </row>
    <row r="14" spans="1:17" ht="18.75" customHeight="1">
      <c r="A14" s="37">
        <f>A13+1</f>
        <v>5</v>
      </c>
      <c r="B14" s="38" t="s">
        <v>30</v>
      </c>
      <c r="C14" s="39"/>
      <c r="D14" s="39"/>
      <c r="E14" s="40">
        <v>3.6</v>
      </c>
      <c r="F14" s="41">
        <v>6</v>
      </c>
      <c r="G14" s="136">
        <v>3.68</v>
      </c>
      <c r="H14" s="151">
        <v>28</v>
      </c>
      <c r="I14" s="40">
        <v>3.66</v>
      </c>
      <c r="J14" s="42">
        <v>34</v>
      </c>
      <c r="K14" s="16">
        <f t="shared" si="0"/>
        <v>21.6</v>
      </c>
      <c r="L14" s="16"/>
      <c r="M14" s="10">
        <f t="shared" si="1"/>
        <v>103.04</v>
      </c>
      <c r="N14" s="10"/>
      <c r="O14" s="123">
        <f t="shared" si="2"/>
        <v>124.64000000000001</v>
      </c>
      <c r="P14" s="123">
        <f>+O14/Q14</f>
        <v>3.665882352941177</v>
      </c>
      <c r="Q14" s="129">
        <f t="shared" si="3"/>
        <v>34</v>
      </c>
    </row>
    <row r="15" spans="1:17" ht="18.75" customHeight="1">
      <c r="A15" s="43">
        <f>A14+1</f>
        <v>6</v>
      </c>
      <c r="B15" s="44" t="s">
        <v>31</v>
      </c>
      <c r="C15" s="31"/>
      <c r="D15" s="31"/>
      <c r="E15" s="24">
        <v>3.5</v>
      </c>
      <c r="F15" s="26">
        <v>1</v>
      </c>
      <c r="G15" s="135">
        <v>0</v>
      </c>
      <c r="H15" s="130">
        <v>0</v>
      </c>
      <c r="I15" s="24">
        <v>3.5</v>
      </c>
      <c r="J15" s="26">
        <v>1</v>
      </c>
      <c r="K15" s="16">
        <f t="shared" si="0"/>
        <v>3.5</v>
      </c>
      <c r="L15" s="16"/>
      <c r="M15" s="10">
        <f t="shared" si="1"/>
        <v>0</v>
      </c>
      <c r="N15" s="10"/>
      <c r="O15" s="123">
        <f t="shared" si="2"/>
        <v>3.5</v>
      </c>
      <c r="P15" s="123">
        <f>+O15/Q15</f>
        <v>3.5</v>
      </c>
      <c r="Q15" s="129">
        <f t="shared" si="3"/>
        <v>1</v>
      </c>
    </row>
    <row r="16" spans="1:17" s="7" customFormat="1" ht="18.75" customHeight="1">
      <c r="A16" s="45" t="s">
        <v>32</v>
      </c>
      <c r="B16" s="46"/>
      <c r="C16" s="47"/>
      <c r="D16" s="47"/>
      <c r="E16" s="48">
        <v>3.58</v>
      </c>
      <c r="F16" s="49">
        <v>45</v>
      </c>
      <c r="G16" s="137">
        <v>3.73</v>
      </c>
      <c r="H16" s="152">
        <v>136</v>
      </c>
      <c r="I16" s="48">
        <v>3.7</v>
      </c>
      <c r="J16" s="49">
        <v>181</v>
      </c>
      <c r="K16" s="16">
        <f>SUM(K6:K15)</f>
        <v>160.82000000000002</v>
      </c>
      <c r="L16" s="16">
        <f>+K16/F16</f>
        <v>3.5737777777777784</v>
      </c>
      <c r="M16" s="16">
        <f>SUM(M6:M15)</f>
        <v>507.97</v>
      </c>
      <c r="N16" s="16">
        <f>+M16/H16</f>
        <v>3.735073529411765</v>
      </c>
      <c r="O16" s="16">
        <f>SUM(O6:O15)</f>
        <v>668.79</v>
      </c>
      <c r="P16" s="123">
        <f>+O16/Q16</f>
        <v>3.6949723756906074</v>
      </c>
      <c r="Q16" s="16">
        <f>SUM(Q6:Q15)</f>
        <v>181</v>
      </c>
    </row>
    <row r="17" spans="1:17" ht="18.75" customHeight="1">
      <c r="A17" s="11">
        <v>7</v>
      </c>
      <c r="B17" s="12" t="s">
        <v>33</v>
      </c>
      <c r="C17" s="31"/>
      <c r="D17" s="31"/>
      <c r="E17" s="24">
        <v>3.65</v>
      </c>
      <c r="F17" s="25">
        <v>15</v>
      </c>
      <c r="G17" s="135">
        <v>3.65</v>
      </c>
      <c r="H17" s="130">
        <v>50</v>
      </c>
      <c r="I17" s="24">
        <v>3.65</v>
      </c>
      <c r="J17" s="26">
        <v>65</v>
      </c>
      <c r="K17" s="16">
        <f>+E17*F17</f>
        <v>54.75</v>
      </c>
      <c r="L17" s="16"/>
      <c r="M17" s="10">
        <f>+G17*H17</f>
        <v>182.5</v>
      </c>
      <c r="N17" s="10"/>
      <c r="O17" s="123">
        <f>SUM(K17:M17)</f>
        <v>237.25</v>
      </c>
      <c r="P17" s="123">
        <f>+O17/Q17</f>
        <v>3.65</v>
      </c>
      <c r="Q17" s="129">
        <f>SUM(F17,H17)</f>
        <v>65</v>
      </c>
    </row>
    <row r="18" spans="1:17" ht="18.75" customHeight="1">
      <c r="A18" s="50">
        <v>8</v>
      </c>
      <c r="B18" s="51" t="s">
        <v>43</v>
      </c>
      <c r="C18" s="52"/>
      <c r="D18" s="52"/>
      <c r="E18" s="53">
        <v>3.43</v>
      </c>
      <c r="F18" s="54">
        <v>44</v>
      </c>
      <c r="G18" s="138">
        <v>3.91</v>
      </c>
      <c r="H18" s="153">
        <v>13</v>
      </c>
      <c r="I18" s="53">
        <v>3.54</v>
      </c>
      <c r="J18" s="55">
        <v>57</v>
      </c>
      <c r="K18" s="16">
        <f>+E18*F18</f>
        <v>150.92000000000002</v>
      </c>
      <c r="L18" s="16"/>
      <c r="M18" s="10">
        <f>+G18*H18</f>
        <v>50.83</v>
      </c>
      <c r="N18" s="10"/>
      <c r="O18" s="123">
        <f>SUM(K18:M18)</f>
        <v>201.75</v>
      </c>
      <c r="P18" s="123">
        <f>+O18/Q18</f>
        <v>3.539473684210526</v>
      </c>
      <c r="Q18" s="129">
        <f>SUM(F18,H18)</f>
        <v>57</v>
      </c>
    </row>
    <row r="19" spans="1:17" ht="18.75" customHeight="1">
      <c r="A19" s="56">
        <v>9</v>
      </c>
      <c r="B19" s="57" t="s">
        <v>38</v>
      </c>
      <c r="C19" s="58"/>
      <c r="D19" s="58"/>
      <c r="E19" s="59">
        <v>3.39</v>
      </c>
      <c r="F19" s="60">
        <v>10</v>
      </c>
      <c r="G19" s="139">
        <v>0</v>
      </c>
      <c r="H19" s="154">
        <v>0</v>
      </c>
      <c r="I19" s="59">
        <v>3.39</v>
      </c>
      <c r="J19" s="61">
        <v>10</v>
      </c>
      <c r="K19" s="16">
        <f>+E19*F19</f>
        <v>33.9</v>
      </c>
      <c r="L19" s="16"/>
      <c r="M19" s="10">
        <f>+G19*H19</f>
        <v>0</v>
      </c>
      <c r="N19" s="10"/>
      <c r="O19" s="123">
        <f>SUM(K19:M19)</f>
        <v>33.9</v>
      </c>
      <c r="P19" s="123">
        <f>+O19/Q19</f>
        <v>3.3899999999999997</v>
      </c>
      <c r="Q19" s="129">
        <f>SUM(F19,H19)</f>
        <v>10</v>
      </c>
    </row>
    <row r="20" spans="1:17" s="7" customFormat="1" ht="18.75" customHeight="1">
      <c r="A20" s="45" t="s">
        <v>2</v>
      </c>
      <c r="B20" s="46"/>
      <c r="C20" s="47"/>
      <c r="D20" s="47"/>
      <c r="E20" s="48">
        <v>3.47</v>
      </c>
      <c r="F20" s="62">
        <v>69</v>
      </c>
      <c r="G20" s="137">
        <v>3.7</v>
      </c>
      <c r="H20" s="152">
        <v>63</v>
      </c>
      <c r="I20" s="48">
        <v>3.58</v>
      </c>
      <c r="J20" s="49">
        <v>132</v>
      </c>
      <c r="K20" s="16">
        <f>SUM(K17:K19)</f>
        <v>239.57000000000002</v>
      </c>
      <c r="L20" s="16">
        <f>+K20/F20</f>
        <v>3.472028985507247</v>
      </c>
      <c r="M20" s="16">
        <f>SUM(M17:M19)</f>
        <v>233.32999999999998</v>
      </c>
      <c r="N20" s="16">
        <f>+M20/H20</f>
        <v>3.703650793650793</v>
      </c>
      <c r="O20" s="16">
        <f>SUM(O17:O19)</f>
        <v>472.9</v>
      </c>
      <c r="P20" s="123">
        <f>+O20/Q20</f>
        <v>3.5825757575757575</v>
      </c>
      <c r="Q20" s="163">
        <f>SUM(Q17:Q19)</f>
        <v>132</v>
      </c>
    </row>
    <row r="21" spans="1:17" s="4" customFormat="1" ht="18.75" customHeight="1">
      <c r="A21" s="63">
        <f>A19+1</f>
        <v>10</v>
      </c>
      <c r="B21" s="64" t="s">
        <v>3</v>
      </c>
      <c r="C21" s="31"/>
      <c r="D21" s="65"/>
      <c r="E21" s="66"/>
      <c r="F21" s="67"/>
      <c r="G21" s="140"/>
      <c r="H21" s="155"/>
      <c r="I21" s="68"/>
      <c r="J21" s="26"/>
      <c r="K21" s="16"/>
      <c r="L21" s="16"/>
      <c r="M21" s="10"/>
      <c r="N21" s="10"/>
      <c r="O21" s="121"/>
      <c r="P21" s="121"/>
      <c r="Q21" s="121"/>
    </row>
    <row r="22" spans="1:17" s="32" customFormat="1" ht="18.75" customHeight="1">
      <c r="A22" s="17"/>
      <c r="B22" s="18" t="s">
        <v>45</v>
      </c>
      <c r="C22" s="19"/>
      <c r="D22" s="69"/>
      <c r="E22" s="24">
        <v>3.59</v>
      </c>
      <c r="F22" s="26">
        <v>4</v>
      </c>
      <c r="G22" s="135">
        <v>3.5</v>
      </c>
      <c r="H22" s="130">
        <v>2</v>
      </c>
      <c r="I22" s="40">
        <v>3.56</v>
      </c>
      <c r="J22" s="21">
        <v>6</v>
      </c>
      <c r="K22" s="16">
        <f>+E22*F22</f>
        <v>14.36</v>
      </c>
      <c r="L22" s="16"/>
      <c r="M22" s="10">
        <f>+G22*H22</f>
        <v>7</v>
      </c>
      <c r="N22" s="10"/>
      <c r="O22" s="123">
        <f>SUM(K22:M22)</f>
        <v>21.36</v>
      </c>
      <c r="P22" s="123">
        <f>+O22/Q22</f>
        <v>3.56</v>
      </c>
      <c r="Q22" s="129">
        <f>SUM(F22,H22)</f>
        <v>6</v>
      </c>
    </row>
    <row r="23" spans="1:17" s="32" customFormat="1" ht="18.75" customHeight="1">
      <c r="A23" s="17"/>
      <c r="B23" s="18" t="s">
        <v>46</v>
      </c>
      <c r="C23" s="19"/>
      <c r="D23" s="19"/>
      <c r="E23" s="20">
        <v>3.64</v>
      </c>
      <c r="F23" s="33">
        <v>25</v>
      </c>
      <c r="G23" s="134">
        <v>3.86</v>
      </c>
      <c r="H23" s="150">
        <v>4</v>
      </c>
      <c r="I23" s="20">
        <v>3.67</v>
      </c>
      <c r="J23" s="21">
        <v>29</v>
      </c>
      <c r="K23" s="16">
        <f>+E23*F23</f>
        <v>91</v>
      </c>
      <c r="L23" s="16"/>
      <c r="M23" s="10">
        <f>+G23*H23</f>
        <v>15.44</v>
      </c>
      <c r="N23" s="10"/>
      <c r="O23" s="123">
        <f>SUM(K23:M23)</f>
        <v>106.44</v>
      </c>
      <c r="P23" s="123">
        <f>+O23/Q23</f>
        <v>3.6703448275862067</v>
      </c>
      <c r="Q23" s="129">
        <f>SUM(F23,H23)</f>
        <v>29</v>
      </c>
    </row>
    <row r="24" spans="1:17" ht="18.75" customHeight="1">
      <c r="A24" s="27">
        <f>A21+1</f>
        <v>11</v>
      </c>
      <c r="B24" s="29" t="s">
        <v>4</v>
      </c>
      <c r="C24" s="29"/>
      <c r="D24" s="29"/>
      <c r="E24" s="20">
        <v>3.56</v>
      </c>
      <c r="F24" s="33">
        <v>27</v>
      </c>
      <c r="G24" s="134">
        <v>3.8</v>
      </c>
      <c r="H24" s="150">
        <v>15</v>
      </c>
      <c r="I24" s="20">
        <v>3.65</v>
      </c>
      <c r="J24" s="21">
        <v>42</v>
      </c>
      <c r="K24" s="16">
        <f>+E24*F24</f>
        <v>96.12</v>
      </c>
      <c r="L24" s="16"/>
      <c r="M24" s="10">
        <f>+G24*H24</f>
        <v>57</v>
      </c>
      <c r="N24" s="10"/>
      <c r="O24" s="123">
        <f>SUM(K24:M24)</f>
        <v>153.12</v>
      </c>
      <c r="P24" s="123">
        <f>+O24/Q24</f>
        <v>3.645714285714286</v>
      </c>
      <c r="Q24" s="129">
        <f>SUM(F24,H24)</f>
        <v>42</v>
      </c>
    </row>
    <row r="25" spans="1:17" ht="18.75" customHeight="1">
      <c r="A25" s="27">
        <f>A24+1</f>
        <v>12</v>
      </c>
      <c r="B25" s="29" t="s">
        <v>34</v>
      </c>
      <c r="C25" s="29"/>
      <c r="D25" s="29"/>
      <c r="E25" s="20">
        <v>3.64</v>
      </c>
      <c r="F25" s="21">
        <v>10</v>
      </c>
      <c r="G25" s="134">
        <v>3.86</v>
      </c>
      <c r="H25" s="150">
        <v>15</v>
      </c>
      <c r="I25" s="20">
        <v>3.77</v>
      </c>
      <c r="J25" s="21">
        <v>25</v>
      </c>
      <c r="K25" s="16">
        <f>+E25*F25</f>
        <v>36.4</v>
      </c>
      <c r="L25" s="16"/>
      <c r="M25" s="10">
        <f>+G25*H25</f>
        <v>57.9</v>
      </c>
      <c r="N25" s="10"/>
      <c r="O25" s="123">
        <f>SUM(K25:M25)</f>
        <v>94.3</v>
      </c>
      <c r="P25" s="123">
        <f>+O25/Q25</f>
        <v>3.772</v>
      </c>
      <c r="Q25" s="129">
        <f>SUM(F25,H25)</f>
        <v>25</v>
      </c>
    </row>
    <row r="26" spans="1:17" ht="18.75" customHeight="1">
      <c r="A26" s="17">
        <f>A25+1</f>
        <v>13</v>
      </c>
      <c r="B26" s="64" t="s">
        <v>35</v>
      </c>
      <c r="C26" s="31"/>
      <c r="D26" s="64"/>
      <c r="E26" s="24">
        <v>3.47</v>
      </c>
      <c r="F26" s="25">
        <v>15</v>
      </c>
      <c r="G26" s="135">
        <v>3.73</v>
      </c>
      <c r="H26" s="130">
        <v>26</v>
      </c>
      <c r="I26" s="24">
        <v>3.63</v>
      </c>
      <c r="J26" s="26">
        <v>41</v>
      </c>
      <c r="K26" s="16">
        <f>+E26*F26</f>
        <v>52.050000000000004</v>
      </c>
      <c r="L26" s="16"/>
      <c r="M26" s="10">
        <f>+G26*H26</f>
        <v>96.98</v>
      </c>
      <c r="N26" s="10"/>
      <c r="O26" s="123">
        <f>SUM(K26:M26)</f>
        <v>149.03</v>
      </c>
      <c r="P26" s="123">
        <f>+O26/Q26</f>
        <v>3.6348780487804877</v>
      </c>
      <c r="Q26" s="129">
        <f>SUM(F26,H26)</f>
        <v>41</v>
      </c>
    </row>
    <row r="27" spans="1:17" s="7" customFormat="1" ht="18.75" customHeight="1">
      <c r="A27" s="45" t="s">
        <v>5</v>
      </c>
      <c r="B27" s="46"/>
      <c r="C27" s="47"/>
      <c r="D27" s="47"/>
      <c r="E27" s="48">
        <v>3.58</v>
      </c>
      <c r="F27" s="49">
        <v>81</v>
      </c>
      <c r="G27" s="137">
        <v>3.78</v>
      </c>
      <c r="H27" s="152">
        <v>62</v>
      </c>
      <c r="I27" s="48">
        <v>3.67</v>
      </c>
      <c r="J27" s="49">
        <v>143</v>
      </c>
      <c r="K27" s="16">
        <f>SUM(K22:K26)</f>
        <v>289.93</v>
      </c>
      <c r="L27" s="16">
        <f>+K27/F27</f>
        <v>3.5793827160493827</v>
      </c>
      <c r="M27" s="16">
        <f>SUM(M22:M26)</f>
        <v>234.32</v>
      </c>
      <c r="N27" s="16">
        <f>+M27/H27</f>
        <v>3.7793548387096774</v>
      </c>
      <c r="O27" s="16">
        <f>SUM(O22:O26)</f>
        <v>524.25</v>
      </c>
      <c r="P27" s="123">
        <f>+O27/Q27</f>
        <v>3.6660839160839163</v>
      </c>
      <c r="Q27" s="129">
        <f>SUM(F27,H27)</f>
        <v>143</v>
      </c>
    </row>
    <row r="28" spans="1:17" ht="18.75" customHeight="1">
      <c r="A28" s="70">
        <f>A26+1</f>
        <v>14</v>
      </c>
      <c r="B28" s="71" t="s">
        <v>6</v>
      </c>
      <c r="C28" s="65"/>
      <c r="D28" s="65"/>
      <c r="E28" s="66">
        <v>3.57</v>
      </c>
      <c r="F28" s="72">
        <v>17</v>
      </c>
      <c r="G28" s="140">
        <v>3.97</v>
      </c>
      <c r="H28" s="155">
        <v>4</v>
      </c>
      <c r="I28" s="66">
        <v>3.65</v>
      </c>
      <c r="J28" s="67">
        <v>21</v>
      </c>
      <c r="K28" s="16">
        <f>+E28*F28</f>
        <v>60.69</v>
      </c>
      <c r="L28" s="16"/>
      <c r="M28" s="10">
        <f>+G28*H28</f>
        <v>15.88</v>
      </c>
      <c r="N28" s="10"/>
      <c r="O28" s="123">
        <f>SUM(K28:M28)</f>
        <v>76.57</v>
      </c>
      <c r="P28" s="123">
        <f>+O28/Q28</f>
        <v>3.6461904761904758</v>
      </c>
      <c r="Q28" s="129">
        <f>SUM(F28,H28)</f>
        <v>21</v>
      </c>
    </row>
    <row r="29" spans="1:17" ht="18.75" customHeight="1">
      <c r="A29" s="17">
        <v>15</v>
      </c>
      <c r="B29" s="31" t="s">
        <v>51</v>
      </c>
      <c r="C29" s="31"/>
      <c r="D29" s="31"/>
      <c r="E29" s="24">
        <v>3.55</v>
      </c>
      <c r="F29" s="25">
        <v>13</v>
      </c>
      <c r="G29" s="135">
        <v>3.63</v>
      </c>
      <c r="H29" s="130">
        <v>9</v>
      </c>
      <c r="I29" s="24">
        <v>3.58</v>
      </c>
      <c r="J29" s="26">
        <v>22</v>
      </c>
      <c r="K29" s="16">
        <f>+E29*F29</f>
        <v>46.15</v>
      </c>
      <c r="L29" s="16"/>
      <c r="M29" s="10">
        <f>+G29*H29</f>
        <v>32.67</v>
      </c>
      <c r="N29" s="10"/>
      <c r="O29" s="123">
        <f>SUM(K29:M29)</f>
        <v>78.82</v>
      </c>
      <c r="P29" s="123">
        <f>+O29/Q29</f>
        <v>3.5827272727272725</v>
      </c>
      <c r="Q29" s="129">
        <f>SUM(F29,H29)</f>
        <v>22</v>
      </c>
    </row>
    <row r="30" spans="1:17" ht="18.75" customHeight="1">
      <c r="A30" s="27">
        <v>16</v>
      </c>
      <c r="B30" s="29" t="s">
        <v>7</v>
      </c>
      <c r="C30" s="29"/>
      <c r="D30" s="29"/>
      <c r="E30" s="20">
        <v>3.79</v>
      </c>
      <c r="F30" s="33">
        <v>17</v>
      </c>
      <c r="G30" s="134">
        <v>0</v>
      </c>
      <c r="H30" s="150">
        <v>0</v>
      </c>
      <c r="I30" s="20">
        <v>3.79</v>
      </c>
      <c r="J30" s="21">
        <v>17</v>
      </c>
      <c r="K30" s="16">
        <f>+E30*F30</f>
        <v>64.43</v>
      </c>
      <c r="L30" s="16"/>
      <c r="M30" s="10">
        <f>+G30*H30</f>
        <v>0</v>
      </c>
      <c r="N30" s="10"/>
      <c r="O30" s="123">
        <f>SUM(K30:M30)</f>
        <v>64.43</v>
      </c>
      <c r="P30" s="123">
        <f>+O30/Q30</f>
        <v>3.7900000000000005</v>
      </c>
      <c r="Q30" s="129">
        <f>SUM(F30,H30)</f>
        <v>17</v>
      </c>
    </row>
    <row r="31" spans="1:17" ht="18.75" customHeight="1">
      <c r="A31" s="27">
        <v>17</v>
      </c>
      <c r="B31" s="29" t="s">
        <v>8</v>
      </c>
      <c r="C31" s="29"/>
      <c r="D31" s="29"/>
      <c r="E31" s="20">
        <v>3.57</v>
      </c>
      <c r="F31" s="33">
        <v>9</v>
      </c>
      <c r="G31" s="134">
        <v>3.66</v>
      </c>
      <c r="H31" s="150">
        <v>7</v>
      </c>
      <c r="I31" s="20">
        <v>3.61</v>
      </c>
      <c r="J31" s="21">
        <v>16</v>
      </c>
      <c r="K31" s="16">
        <f>+E31*F31</f>
        <v>32.129999999999995</v>
      </c>
      <c r="L31" s="16"/>
      <c r="M31" s="10">
        <f>+G31*H31</f>
        <v>25.62</v>
      </c>
      <c r="N31" s="10"/>
      <c r="O31" s="123">
        <f>SUM(K31:M31)</f>
        <v>57.75</v>
      </c>
      <c r="P31" s="123">
        <f>+O31/Q31</f>
        <v>3.609375</v>
      </c>
      <c r="Q31" s="129">
        <f>SUM(F31,H31)</f>
        <v>16</v>
      </c>
    </row>
    <row r="32" spans="1:12" ht="18.75" customHeight="1">
      <c r="A32" s="50">
        <v>18</v>
      </c>
      <c r="B32" s="29" t="s">
        <v>9</v>
      </c>
      <c r="C32" s="29"/>
      <c r="D32" s="29"/>
      <c r="E32" s="20"/>
      <c r="F32" s="21"/>
      <c r="G32" s="134"/>
      <c r="H32" s="150"/>
      <c r="I32" s="20"/>
      <c r="J32" s="21"/>
      <c r="K32" s="16"/>
      <c r="L32" s="16"/>
    </row>
    <row r="33" spans="1:17" s="32" customFormat="1" ht="18.75" customHeight="1">
      <c r="A33" s="17"/>
      <c r="B33" s="18" t="s">
        <v>42</v>
      </c>
      <c r="C33" s="19"/>
      <c r="D33" s="19"/>
      <c r="E33" s="20">
        <v>3.54</v>
      </c>
      <c r="F33" s="21">
        <v>29</v>
      </c>
      <c r="G33" s="134">
        <v>3.71</v>
      </c>
      <c r="H33" s="150">
        <v>9</v>
      </c>
      <c r="I33" s="20">
        <v>3.58</v>
      </c>
      <c r="J33" s="21">
        <v>38</v>
      </c>
      <c r="K33" s="16">
        <f>+E33*F33</f>
        <v>102.66</v>
      </c>
      <c r="L33" s="16"/>
      <c r="M33" s="10">
        <f>+G33*H33</f>
        <v>33.39</v>
      </c>
      <c r="N33" s="10"/>
      <c r="O33" s="123">
        <f>SUM(K33:M33)</f>
        <v>136.05</v>
      </c>
      <c r="P33" s="123">
        <f>+O33/Q33</f>
        <v>3.5802631578947373</v>
      </c>
      <c r="Q33" s="129">
        <f>SUM(F33,H33)</f>
        <v>38</v>
      </c>
    </row>
    <row r="34" spans="1:17" s="34" customFormat="1" ht="18.75" customHeight="1">
      <c r="A34" s="17"/>
      <c r="B34" s="22" t="s">
        <v>54</v>
      </c>
      <c r="C34" s="23"/>
      <c r="D34" s="23"/>
      <c r="E34" s="24">
        <v>3.42</v>
      </c>
      <c r="F34" s="25">
        <v>61</v>
      </c>
      <c r="G34" s="134">
        <v>0</v>
      </c>
      <c r="H34" s="150">
        <v>0</v>
      </c>
      <c r="I34" s="24">
        <v>3.42</v>
      </c>
      <c r="J34" s="26">
        <v>61</v>
      </c>
      <c r="K34" s="16">
        <f>+E34*F34</f>
        <v>208.62</v>
      </c>
      <c r="L34" s="16"/>
      <c r="M34" s="10">
        <f>+G34*H34</f>
        <v>0</v>
      </c>
      <c r="N34" s="10"/>
      <c r="O34" s="123">
        <f>SUM(K34:M34)</f>
        <v>208.62</v>
      </c>
      <c r="P34" s="123">
        <f>+O34/Q34</f>
        <v>3.42</v>
      </c>
      <c r="Q34" s="129">
        <f>SUM(F34,H34)</f>
        <v>61</v>
      </c>
    </row>
    <row r="35" spans="1:17" s="34" customFormat="1" ht="18.75" customHeight="1">
      <c r="A35" s="17"/>
      <c r="B35" s="18" t="s">
        <v>50</v>
      </c>
      <c r="C35" s="19"/>
      <c r="D35" s="19"/>
      <c r="E35" s="20">
        <v>3.38</v>
      </c>
      <c r="F35" s="21">
        <v>56</v>
      </c>
      <c r="G35" s="134">
        <v>0</v>
      </c>
      <c r="H35" s="150">
        <v>0</v>
      </c>
      <c r="I35" s="20">
        <v>3.38</v>
      </c>
      <c r="J35" s="21">
        <v>56</v>
      </c>
      <c r="K35" s="16">
        <f>+E35*F35</f>
        <v>189.28</v>
      </c>
      <c r="L35" s="16"/>
      <c r="M35" s="10">
        <f>+G35*H35</f>
        <v>0</v>
      </c>
      <c r="N35" s="10"/>
      <c r="O35" s="123">
        <f>SUM(K35:M35)</f>
        <v>189.28</v>
      </c>
      <c r="P35" s="123">
        <f>+O35/Q35</f>
        <v>3.38</v>
      </c>
      <c r="Q35" s="129">
        <f>SUM(F35,H35)</f>
        <v>56</v>
      </c>
    </row>
    <row r="36" spans="1:17" ht="18.75" customHeight="1">
      <c r="A36" s="27">
        <v>19</v>
      </c>
      <c r="B36" s="29" t="s">
        <v>10</v>
      </c>
      <c r="C36" s="29"/>
      <c r="D36" s="29"/>
      <c r="E36" s="20">
        <v>3.35</v>
      </c>
      <c r="F36" s="33">
        <v>3</v>
      </c>
      <c r="G36" s="134">
        <v>3.36</v>
      </c>
      <c r="H36" s="150">
        <v>8</v>
      </c>
      <c r="I36" s="20">
        <v>3.36</v>
      </c>
      <c r="J36" s="21">
        <v>11</v>
      </c>
      <c r="K36" s="16">
        <f>+E36*F36</f>
        <v>10.05</v>
      </c>
      <c r="L36" s="16"/>
      <c r="M36" s="10">
        <f>+G36*H36</f>
        <v>26.88</v>
      </c>
      <c r="N36" s="10"/>
      <c r="O36" s="123">
        <f>SUM(K36:M36)</f>
        <v>36.93</v>
      </c>
      <c r="P36" s="123">
        <f>+O36/Q36</f>
        <v>3.3572727272727274</v>
      </c>
      <c r="Q36" s="129">
        <f>SUM(F36,H36)</f>
        <v>11</v>
      </c>
    </row>
    <row r="37" spans="1:17" ht="18.75" customHeight="1">
      <c r="A37" s="27">
        <v>20</v>
      </c>
      <c r="B37" s="29" t="s">
        <v>11</v>
      </c>
      <c r="C37" s="29"/>
      <c r="D37" s="29"/>
      <c r="E37" s="20">
        <v>3.59</v>
      </c>
      <c r="F37" s="33">
        <v>27</v>
      </c>
      <c r="G37" s="134">
        <v>3.95</v>
      </c>
      <c r="H37" s="150">
        <v>18</v>
      </c>
      <c r="I37" s="20">
        <v>3.73</v>
      </c>
      <c r="J37" s="21">
        <v>45</v>
      </c>
      <c r="K37" s="16">
        <f>+E37*F37</f>
        <v>96.92999999999999</v>
      </c>
      <c r="L37" s="16"/>
      <c r="M37" s="10">
        <f>+G37*H37</f>
        <v>71.10000000000001</v>
      </c>
      <c r="N37" s="10"/>
      <c r="O37" s="123">
        <f>SUM(K37:M37)</f>
        <v>168.03</v>
      </c>
      <c r="P37" s="123">
        <f>+O37/Q37</f>
        <v>3.734</v>
      </c>
      <c r="Q37" s="129">
        <f>SUM(F37,H37)</f>
        <v>45</v>
      </c>
    </row>
    <row r="38" spans="1:17" ht="18.75" customHeight="1">
      <c r="A38" s="27">
        <v>21</v>
      </c>
      <c r="B38" s="29" t="s">
        <v>12</v>
      </c>
      <c r="C38" s="29"/>
      <c r="D38" s="29"/>
      <c r="E38" s="20">
        <v>3.34</v>
      </c>
      <c r="F38" s="33">
        <v>10</v>
      </c>
      <c r="G38" s="134">
        <v>3.8</v>
      </c>
      <c r="H38" s="150">
        <v>3</v>
      </c>
      <c r="I38" s="20">
        <v>3.45</v>
      </c>
      <c r="J38" s="21">
        <v>13</v>
      </c>
      <c r="K38" s="16">
        <f>+E38*F38</f>
        <v>33.4</v>
      </c>
      <c r="L38" s="16"/>
      <c r="M38" s="10">
        <f>+G38*H38</f>
        <v>11.399999999999999</v>
      </c>
      <c r="N38" s="10"/>
      <c r="O38" s="123">
        <f>SUM(K38:M38)</f>
        <v>44.8</v>
      </c>
      <c r="P38" s="123">
        <f>+O38/Q38</f>
        <v>3.446153846153846</v>
      </c>
      <c r="Q38" s="129">
        <f>SUM(F38,H38)</f>
        <v>13</v>
      </c>
    </row>
    <row r="39" spans="1:17" ht="18.75" customHeight="1">
      <c r="A39" s="27">
        <v>22</v>
      </c>
      <c r="B39" s="29" t="s">
        <v>13</v>
      </c>
      <c r="C39" s="29"/>
      <c r="D39" s="29"/>
      <c r="E39" s="20">
        <v>3.67</v>
      </c>
      <c r="F39" s="33">
        <v>44</v>
      </c>
      <c r="G39" s="134">
        <v>3.88</v>
      </c>
      <c r="H39" s="150">
        <v>15</v>
      </c>
      <c r="I39" s="20">
        <v>3.72</v>
      </c>
      <c r="J39" s="21">
        <v>59</v>
      </c>
      <c r="K39" s="16">
        <f>+E39*F39</f>
        <v>161.48</v>
      </c>
      <c r="L39" s="16"/>
      <c r="M39" s="10">
        <f>+G39*H39</f>
        <v>58.199999999999996</v>
      </c>
      <c r="N39" s="10"/>
      <c r="O39" s="123">
        <f>SUM(K39:M39)</f>
        <v>219.67999999999998</v>
      </c>
      <c r="P39" s="123">
        <f>+O39/Q39</f>
        <v>3.723389830508474</v>
      </c>
      <c r="Q39" s="129">
        <f>SUM(F39,H39)</f>
        <v>59</v>
      </c>
    </row>
    <row r="40" spans="1:12" ht="18.75" customHeight="1">
      <c r="A40" s="27">
        <v>23</v>
      </c>
      <c r="B40" s="29" t="s">
        <v>14</v>
      </c>
      <c r="C40" s="29"/>
      <c r="D40" s="29"/>
      <c r="E40" s="20"/>
      <c r="F40" s="33"/>
      <c r="G40" s="134"/>
      <c r="H40" s="150"/>
      <c r="I40" s="20"/>
      <c r="J40" s="21"/>
      <c r="K40" s="16"/>
      <c r="L40" s="16"/>
    </row>
    <row r="41" spans="1:17" s="32" customFormat="1" ht="18.75" customHeight="1">
      <c r="A41" s="17"/>
      <c r="B41" s="18" t="s">
        <v>48</v>
      </c>
      <c r="C41" s="19"/>
      <c r="D41" s="19"/>
      <c r="E41" s="20">
        <v>3.47</v>
      </c>
      <c r="F41" s="33">
        <v>19</v>
      </c>
      <c r="G41" s="134">
        <v>3.81</v>
      </c>
      <c r="H41" s="150">
        <v>12</v>
      </c>
      <c r="I41" s="20">
        <v>3.6</v>
      </c>
      <c r="J41" s="21">
        <v>31</v>
      </c>
      <c r="K41" s="16">
        <f>+E41*F41</f>
        <v>65.93</v>
      </c>
      <c r="L41" s="16"/>
      <c r="M41" s="10">
        <f>+G41*H41</f>
        <v>45.72</v>
      </c>
      <c r="N41" s="10"/>
      <c r="O41" s="123">
        <f>SUM(K41:M41)</f>
        <v>111.65</v>
      </c>
      <c r="P41" s="123">
        <f>+O41/Q41</f>
        <v>3.601612903225807</v>
      </c>
      <c r="Q41" s="129">
        <f>SUM(F41,H41)</f>
        <v>31</v>
      </c>
    </row>
    <row r="42" spans="1:17" s="34" customFormat="1" ht="18.75" customHeight="1">
      <c r="A42" s="17"/>
      <c r="B42" s="73" t="s">
        <v>49</v>
      </c>
      <c r="C42" s="23"/>
      <c r="D42" s="23"/>
      <c r="E42" s="24">
        <v>3.46</v>
      </c>
      <c r="F42" s="25">
        <v>84</v>
      </c>
      <c r="G42" s="134">
        <v>0</v>
      </c>
      <c r="H42" s="150">
        <v>0</v>
      </c>
      <c r="I42" s="24">
        <v>3.46</v>
      </c>
      <c r="J42" s="26">
        <v>84</v>
      </c>
      <c r="K42" s="16">
        <f>+E42*F42</f>
        <v>290.64</v>
      </c>
      <c r="L42" s="16"/>
      <c r="M42" s="10">
        <f>+G42*H42</f>
        <v>0</v>
      </c>
      <c r="N42" s="10"/>
      <c r="O42" s="123">
        <f>SUM(K42:M42)</f>
        <v>290.64</v>
      </c>
      <c r="P42" s="123">
        <f>+O42/Q42</f>
        <v>3.46</v>
      </c>
      <c r="Q42" s="129">
        <f>SUM(F42,H42)</f>
        <v>84</v>
      </c>
    </row>
    <row r="43" spans="1:17" ht="18.75" customHeight="1">
      <c r="A43" s="27">
        <v>24</v>
      </c>
      <c r="B43" s="29" t="s">
        <v>47</v>
      </c>
      <c r="C43" s="29"/>
      <c r="D43" s="29"/>
      <c r="E43" s="20">
        <v>3.56</v>
      </c>
      <c r="F43" s="33">
        <v>9</v>
      </c>
      <c r="G43" s="134">
        <v>0</v>
      </c>
      <c r="H43" s="150">
        <v>0</v>
      </c>
      <c r="I43" s="20">
        <v>3.56</v>
      </c>
      <c r="J43" s="21">
        <v>9</v>
      </c>
      <c r="K43" s="16">
        <f>+E43*F43</f>
        <v>32.04</v>
      </c>
      <c r="L43" s="16"/>
      <c r="M43" s="10">
        <f>+G43*H43</f>
        <v>0</v>
      </c>
      <c r="N43" s="10"/>
      <c r="O43" s="123">
        <f>SUM(K43:M43)</f>
        <v>32.04</v>
      </c>
      <c r="P43" s="123">
        <f>+O43/Q43</f>
        <v>3.56</v>
      </c>
      <c r="Q43" s="129">
        <f>SUM(F43,H43)</f>
        <v>9</v>
      </c>
    </row>
    <row r="44" spans="1:17" ht="18.75" customHeight="1">
      <c r="A44" s="27">
        <v>25</v>
      </c>
      <c r="B44" s="29" t="s">
        <v>15</v>
      </c>
      <c r="C44" s="29"/>
      <c r="D44" s="29"/>
      <c r="E44" s="20">
        <v>3.55</v>
      </c>
      <c r="F44" s="33">
        <v>17</v>
      </c>
      <c r="G44" s="134">
        <v>3.73</v>
      </c>
      <c r="H44" s="150">
        <v>3</v>
      </c>
      <c r="I44" s="20">
        <v>3.58</v>
      </c>
      <c r="J44" s="21">
        <v>20</v>
      </c>
      <c r="K44" s="16">
        <f>+E44*F44</f>
        <v>60.349999999999994</v>
      </c>
      <c r="L44" s="16"/>
      <c r="M44" s="10">
        <f>+G44*H44</f>
        <v>11.19</v>
      </c>
      <c r="N44" s="10"/>
      <c r="O44" s="123">
        <f>SUM(K44:M44)</f>
        <v>71.53999999999999</v>
      </c>
      <c r="P44" s="123">
        <f>+O44/Q44</f>
        <v>3.5769999999999995</v>
      </c>
      <c r="Q44" s="129">
        <f>SUM(F44,H44)</f>
        <v>20</v>
      </c>
    </row>
    <row r="45" spans="1:17" ht="18.75" customHeight="1">
      <c r="A45" s="27">
        <v>26</v>
      </c>
      <c r="B45" s="29" t="s">
        <v>16</v>
      </c>
      <c r="C45" s="29"/>
      <c r="D45" s="35"/>
      <c r="E45" s="20">
        <v>3.41</v>
      </c>
      <c r="F45" s="33">
        <v>6</v>
      </c>
      <c r="G45" s="134">
        <v>3.9</v>
      </c>
      <c r="H45" s="150">
        <v>3</v>
      </c>
      <c r="I45" s="20">
        <v>3.58</v>
      </c>
      <c r="J45" s="21">
        <v>9</v>
      </c>
      <c r="K45" s="16">
        <f>+E45*F45</f>
        <v>20.46</v>
      </c>
      <c r="L45" s="16"/>
      <c r="M45" s="10">
        <f>+G45*H45</f>
        <v>11.7</v>
      </c>
      <c r="N45" s="10"/>
      <c r="O45" s="123">
        <f>SUM(K45:M45)</f>
        <v>32.16</v>
      </c>
      <c r="P45" s="123">
        <f>+O45/Q45</f>
        <v>3.573333333333333</v>
      </c>
      <c r="Q45" s="129">
        <f>SUM(F45,H45)</f>
        <v>9</v>
      </c>
    </row>
    <row r="46" spans="1:17" ht="18.75" customHeight="1">
      <c r="A46" s="27">
        <v>27</v>
      </c>
      <c r="B46" s="64" t="s">
        <v>17</v>
      </c>
      <c r="C46" s="31"/>
      <c r="D46" s="64"/>
      <c r="E46" s="24">
        <v>3.66</v>
      </c>
      <c r="F46" s="25">
        <v>33</v>
      </c>
      <c r="G46" s="135">
        <v>3.96</v>
      </c>
      <c r="H46" s="130">
        <v>9</v>
      </c>
      <c r="I46" s="24">
        <v>3.72</v>
      </c>
      <c r="J46" s="26">
        <v>42</v>
      </c>
      <c r="K46" s="16">
        <f>+E46*F46</f>
        <v>120.78</v>
      </c>
      <c r="L46" s="16"/>
      <c r="M46" s="10">
        <f>+G46*H46</f>
        <v>35.64</v>
      </c>
      <c r="N46" s="10"/>
      <c r="O46" s="123">
        <f>SUM(K46:M46)</f>
        <v>156.42000000000002</v>
      </c>
      <c r="P46" s="123">
        <f>+O46/Q46</f>
        <v>3.7242857142857146</v>
      </c>
      <c r="Q46" s="129">
        <f>SUM(F46,H46)</f>
        <v>42</v>
      </c>
    </row>
    <row r="47" spans="1:17" s="7" customFormat="1" ht="18.75" customHeight="1">
      <c r="A47" s="45" t="s">
        <v>18</v>
      </c>
      <c r="B47" s="46"/>
      <c r="C47" s="47"/>
      <c r="D47" s="47"/>
      <c r="E47" s="48">
        <v>3.51</v>
      </c>
      <c r="F47" s="62">
        <v>454</v>
      </c>
      <c r="G47" s="137">
        <v>3.79</v>
      </c>
      <c r="H47" s="152">
        <v>100</v>
      </c>
      <c r="I47" s="74">
        <v>3.56</v>
      </c>
      <c r="J47" s="49">
        <v>554</v>
      </c>
      <c r="K47" s="164">
        <f>SUM(K28:K46)</f>
        <v>1596.0199999999998</v>
      </c>
      <c r="L47" s="16">
        <f>+K47/F47</f>
        <v>3.5154625550660787</v>
      </c>
      <c r="M47" s="164">
        <f>SUM(M28:M46)</f>
        <v>379.39</v>
      </c>
      <c r="N47" s="16">
        <f>+M47/H47</f>
        <v>3.7939</v>
      </c>
      <c r="O47" s="164">
        <f>SUM(O28:O46)</f>
        <v>1975.41</v>
      </c>
      <c r="P47" s="123">
        <f>+O47/Q47</f>
        <v>3.5657220216606498</v>
      </c>
      <c r="Q47" s="164">
        <f>SUM(Q28:Q46)</f>
        <v>554</v>
      </c>
    </row>
    <row r="48" spans="1:17" ht="18.75" customHeight="1">
      <c r="A48" s="17">
        <v>28</v>
      </c>
      <c r="B48" s="30" t="s">
        <v>53</v>
      </c>
      <c r="C48" s="31"/>
      <c r="D48" s="31"/>
      <c r="E48" s="24">
        <v>3.61</v>
      </c>
      <c r="F48" s="25">
        <v>4</v>
      </c>
      <c r="G48" s="134">
        <v>0</v>
      </c>
      <c r="H48" s="150">
        <v>0</v>
      </c>
      <c r="I48" s="24">
        <v>3.61</v>
      </c>
      <c r="J48" s="26">
        <v>4</v>
      </c>
      <c r="K48" s="16">
        <f>+E48*F48</f>
        <v>14.44</v>
      </c>
      <c r="L48" s="16"/>
      <c r="M48" s="10">
        <f>+G48*H48</f>
        <v>0</v>
      </c>
      <c r="N48" s="10"/>
      <c r="O48" s="123">
        <f>SUM(K48:M48)</f>
        <v>14.44</v>
      </c>
      <c r="P48" s="123">
        <f>+O48/Q48</f>
        <v>3.61</v>
      </c>
      <c r="Q48" s="129">
        <f>SUM(F48,H48)</f>
        <v>4</v>
      </c>
    </row>
    <row r="49" spans="1:17" s="7" customFormat="1" ht="18.75" customHeight="1">
      <c r="A49" s="45" t="s">
        <v>52</v>
      </c>
      <c r="B49" s="46"/>
      <c r="C49" s="47"/>
      <c r="D49" s="47"/>
      <c r="E49" s="48">
        <v>3.61</v>
      </c>
      <c r="F49" s="62">
        <v>4</v>
      </c>
      <c r="G49" s="137">
        <v>0</v>
      </c>
      <c r="H49" s="152">
        <v>0</v>
      </c>
      <c r="I49" s="48">
        <v>3.61</v>
      </c>
      <c r="J49" s="49">
        <v>4</v>
      </c>
      <c r="K49" s="16">
        <f>+K48</f>
        <v>14.44</v>
      </c>
      <c r="L49" s="16">
        <f aca="true" t="shared" si="4" ref="L49:Q49">+L48</f>
        <v>0</v>
      </c>
      <c r="M49" s="16">
        <f t="shared" si="4"/>
        <v>0</v>
      </c>
      <c r="N49" s="16">
        <f t="shared" si="4"/>
        <v>0</v>
      </c>
      <c r="O49" s="16">
        <f t="shared" si="4"/>
        <v>14.44</v>
      </c>
      <c r="P49" s="16">
        <f t="shared" si="4"/>
        <v>3.61</v>
      </c>
      <c r="Q49" s="16">
        <f t="shared" si="4"/>
        <v>4</v>
      </c>
    </row>
    <row r="50" spans="1:17" s="77" customFormat="1" ht="18.75" customHeight="1">
      <c r="A50" s="45" t="s">
        <v>19</v>
      </c>
      <c r="B50" s="46"/>
      <c r="C50" s="75"/>
      <c r="D50" s="75"/>
      <c r="E50" s="48">
        <v>3.52</v>
      </c>
      <c r="F50" s="49">
        <v>653</v>
      </c>
      <c r="G50" s="137">
        <v>3.75</v>
      </c>
      <c r="H50" s="152">
        <v>361</v>
      </c>
      <c r="I50" s="48">
        <v>3.6</v>
      </c>
      <c r="J50" s="76">
        <v>1014</v>
      </c>
      <c r="K50" s="164">
        <f>SUM(K16,K20,K27,K47,K49)</f>
        <v>2300.7799999999997</v>
      </c>
      <c r="L50" s="16">
        <f>+K50/F50</f>
        <v>3.523399693721286</v>
      </c>
      <c r="M50" s="164">
        <f>SUM(M16,M20,M27,M47,M49)</f>
        <v>1355.0099999999998</v>
      </c>
      <c r="N50" s="16">
        <f>+M50/H50</f>
        <v>3.753490304709141</v>
      </c>
      <c r="O50" s="164">
        <f>SUM(O16,O20,O27,O47,O49)</f>
        <v>3655.7900000000004</v>
      </c>
      <c r="P50" s="123">
        <f>+O50/Q50</f>
        <v>3.6053155818540437</v>
      </c>
      <c r="Q50" s="164">
        <f>SUM(Q16,Q20,Q27,Q47,Q49)</f>
        <v>1014</v>
      </c>
    </row>
    <row r="51" spans="1:17" ht="18.75" customHeight="1">
      <c r="A51" s="108"/>
      <c r="B51" s="109"/>
      <c r="C51" s="78"/>
      <c r="D51" s="78"/>
      <c r="E51" s="106" t="s">
        <v>39</v>
      </c>
      <c r="F51" s="110"/>
      <c r="G51" s="110"/>
      <c r="H51" s="110"/>
      <c r="I51" s="106">
        <v>4</v>
      </c>
      <c r="J51" s="107"/>
      <c r="K51" s="79"/>
      <c r="L51" s="79"/>
      <c r="O51" s="124">
        <f>SUM(K50,M50)</f>
        <v>3655.7899999999995</v>
      </c>
      <c r="P51" s="123">
        <f>+O51/Q51</f>
        <v>3.6053155818540428</v>
      </c>
      <c r="Q51" s="164">
        <f>SUM(Q16,Q20,Q27,Q47,Q49)</f>
        <v>1014</v>
      </c>
    </row>
    <row r="52" spans="1:17" s="86" customFormat="1" ht="23.25" customHeight="1">
      <c r="A52" s="104" t="s">
        <v>57</v>
      </c>
      <c r="B52" s="80"/>
      <c r="C52" s="80"/>
      <c r="D52" s="81"/>
      <c r="E52" s="81"/>
      <c r="F52" s="82"/>
      <c r="G52" s="141"/>
      <c r="H52" s="156"/>
      <c r="I52" s="83"/>
      <c r="J52" s="105" t="s">
        <v>56</v>
      </c>
      <c r="K52" s="84"/>
      <c r="L52" s="84"/>
      <c r="M52" s="85"/>
      <c r="N52" s="85"/>
      <c r="O52" s="125"/>
      <c r="P52" s="125"/>
      <c r="Q52" s="125"/>
    </row>
    <row r="53" spans="1:17" s="84" customFormat="1" ht="21.75">
      <c r="A53" s="87"/>
      <c r="B53" s="88"/>
      <c r="C53" s="88"/>
      <c r="D53" s="80"/>
      <c r="E53" s="89"/>
      <c r="F53" s="90"/>
      <c r="G53" s="142"/>
      <c r="H53" s="157"/>
      <c r="O53" s="126"/>
      <c r="P53" s="126"/>
      <c r="Q53" s="126"/>
    </row>
    <row r="54" spans="2:17" s="95" customFormat="1" ht="21.75">
      <c r="B54" s="91"/>
      <c r="C54" s="92"/>
      <c r="D54" s="92"/>
      <c r="E54" s="93"/>
      <c r="F54" s="94"/>
      <c r="G54" s="143"/>
      <c r="H54" s="158"/>
      <c r="O54" s="127"/>
      <c r="P54" s="127"/>
      <c r="Q54" s="127"/>
    </row>
    <row r="55" spans="1:17" s="101" customFormat="1" ht="21" customHeight="1">
      <c r="A55" s="96"/>
      <c r="B55" s="96"/>
      <c r="C55" s="96"/>
      <c r="D55" s="96"/>
      <c r="E55" s="97"/>
      <c r="F55" s="98"/>
      <c r="G55" s="144"/>
      <c r="H55" s="159"/>
      <c r="I55" s="99"/>
      <c r="J55" s="100"/>
      <c r="K55" s="100"/>
      <c r="L55" s="100"/>
      <c r="O55" s="128"/>
      <c r="P55" s="128"/>
      <c r="Q55" s="128"/>
    </row>
    <row r="56" spans="1:17" s="101" customFormat="1" ht="21" customHeight="1">
      <c r="A56" s="96"/>
      <c r="B56" s="96"/>
      <c r="C56" s="96"/>
      <c r="D56" s="96"/>
      <c r="E56" s="97"/>
      <c r="F56" s="98"/>
      <c r="G56" s="144"/>
      <c r="H56" s="160"/>
      <c r="I56" s="99"/>
      <c r="J56" s="100"/>
      <c r="K56" s="100"/>
      <c r="L56" s="100"/>
      <c r="O56" s="128"/>
      <c r="P56" s="128"/>
      <c r="Q56" s="128"/>
    </row>
    <row r="57" spans="1:17" s="101" customFormat="1" ht="21" customHeight="1">
      <c r="A57" s="96"/>
      <c r="B57" s="96"/>
      <c r="C57" s="96"/>
      <c r="D57" s="96"/>
      <c r="E57" s="102"/>
      <c r="F57" s="91"/>
      <c r="G57" s="145"/>
      <c r="H57" s="161"/>
      <c r="I57" s="103"/>
      <c r="J57" s="98"/>
      <c r="K57" s="100"/>
      <c r="L57" s="100"/>
      <c r="O57" s="128"/>
      <c r="P57" s="128"/>
      <c r="Q57" s="128"/>
    </row>
  </sheetData>
  <sheetProtection/>
  <mergeCells count="8">
    <mergeCell ref="I51:J51"/>
    <mergeCell ref="A51:B51"/>
    <mergeCell ref="E51:H51"/>
    <mergeCell ref="A3:A4"/>
    <mergeCell ref="G3:H3"/>
    <mergeCell ref="I3:J3"/>
    <mergeCell ref="E3:F3"/>
    <mergeCell ref="B3:D4"/>
  </mergeCells>
  <printOptions horizontalCentered="1"/>
  <pageMargins left="0.4724409448818898" right="0.15748031496062992" top="0.5905511811023623" bottom="0.2362204724409449" header="0.35433070866141736" footer="0.15748031496062992"/>
  <pageSetup firstPageNumber="95" useFirstPageNumber="1" horizontalDpi="600" verticalDpi="600" orientation="portrait" paperSize="9" scale="84" r:id="rId2"/>
  <headerFooter alignWithMargins="0">
    <oddHeader>&amp;R&amp;"TH SarabunPSK,Bold"&amp;15ศบก. 2.11.2</oddHeader>
    <oddFooter>&amp;L&amp;"Cordia New,Regular"&amp;7&amp;Z&amp;F\&amp;A</oddFooter>
  </headerFooter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2012-06-14T12:58:28Z</cp:lastPrinted>
  <dcterms:created xsi:type="dcterms:W3CDTF">2008-05-25T11:09:41Z</dcterms:created>
  <dcterms:modified xsi:type="dcterms:W3CDTF">2012-06-15T07:41:25Z</dcterms:modified>
  <cp:category/>
  <cp:version/>
  <cp:contentType/>
  <cp:contentStatus/>
</cp:coreProperties>
</file>