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activeTab="0"/>
  </bookViews>
  <sheets>
    <sheet name="A-1.3-1" sheetId="1" r:id="rId1"/>
  </sheets>
  <definedNames>
    <definedName name="_xlnm.Print_Area" localSheetId="0">'A-1.3-1'!$A$1:$O$78</definedName>
    <definedName name="_xlnm.Print_Titles" localSheetId="0">'A-1.3-1'!$1:$5</definedName>
  </definedNames>
  <calcPr fullCalcOnLoad="1"/>
</workbook>
</file>

<file path=xl/sharedStrings.xml><?xml version="1.0" encoding="utf-8"?>
<sst xmlns="http://schemas.openxmlformats.org/spreadsheetml/2006/main" count="100" uniqueCount="90">
  <si>
    <t>ลำดับที่</t>
  </si>
  <si>
    <t>อาจารย์ประจำ*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</si>
  <si>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</si>
  <si>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</si>
  <si>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</si>
  <si>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</si>
  <si>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รวม (ศ.+รศ.+ผศ.)</t>
  </si>
  <si>
    <t>(คน)</t>
  </si>
  <si>
    <t>จำนวน (คน)</t>
  </si>
  <si>
    <t>ร้อยละ</t>
  </si>
  <si>
    <t>เคมี</t>
  </si>
  <si>
    <t>คณิตศาสตร์</t>
  </si>
  <si>
    <t>ฟิสิกส์</t>
  </si>
  <si>
    <t>การรับรู้จากระยะไกล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</si>
  <si>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</si>
  <si>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</si>
  <si>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</si>
  <si>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</si>
  <si>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</si>
  <si>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</si>
  <si>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</si>
  <si>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</si>
  <si>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</si>
  <si>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</si>
  <si>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</si>
  <si>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</si>
  <si>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</si>
  <si>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</si>
  <si>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</si>
  <si>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</si>
  <si>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</si>
  <si>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</si>
  <si>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</si>
  <si>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</si>
  <si>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</si>
  <si>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</si>
  <si>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</si>
  <si>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</si>
  <si>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</si>
  <si>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</si>
  <si>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</si>
  <si>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รวมสำนักวิชาแพทยศาสตร์</t>
  </si>
  <si>
    <t>ภาพรวมมหาวิทยาลัย</t>
  </si>
  <si>
    <t>รวมสำนักวิชาพยาบาลศาสตร์</t>
  </si>
  <si>
    <t>วิทยาศาสตร์การกีฬา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</si>
  <si>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</si>
  <si>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</si>
  <si>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</si>
  <si>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</si>
  <si>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</si>
  <si>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การพยาบาลอนามัยชุมชน</t>
  </si>
  <si>
    <t>รวม (ศ.+รศ.)</t>
  </si>
  <si>
    <t>ภาษาต่างประเทศ</t>
  </si>
  <si>
    <t>ชีวเคมี</t>
  </si>
  <si>
    <t>กายวิภาคศาสตร์</t>
  </si>
  <si>
    <t>ปรสิตวิทยา</t>
  </si>
  <si>
    <t>เภสัชวิทยา</t>
  </si>
  <si>
    <t>วิศวกรรมการผลิต</t>
  </si>
  <si>
    <t>พยาธิวิทยา</t>
  </si>
  <si>
    <t>เวชศาสตร์ครอบครัวและเวชศาสตร์ชุมชน</t>
  </si>
  <si>
    <t>กุมารเวชศาสตร์</t>
  </si>
  <si>
    <t>ศัลยศาสตร์</t>
  </si>
  <si>
    <t>อายุรศาสตร์</t>
  </si>
  <si>
    <t>สูติศาสตร์และนรีเวชวิทยา</t>
  </si>
  <si>
    <t>กลุ่มสาขาวิชาแพทยศาสตร์</t>
  </si>
  <si>
    <t>กลุ่มสาขาวิชาสาธารณสุขศาสตร์</t>
  </si>
  <si>
    <t>ชีววิทยา</t>
  </si>
  <si>
    <t>จุลชีววิทยา</t>
  </si>
  <si>
    <t>สรีรวิทยา</t>
  </si>
  <si>
    <t>จักษุวิทยา</t>
  </si>
  <si>
    <t>ออร์โธปิดิคส์</t>
  </si>
  <si>
    <t>ข้อมูล ณ วันที่ 30 มิถุนายน 2558</t>
  </si>
  <si>
    <t>วิศวกรรมอิเล็กทรอนิกส์</t>
  </si>
  <si>
    <t>วิสัญญีวิทยา</t>
  </si>
  <si>
    <t>เวชศาสตร์ฟื้นฟู</t>
  </si>
  <si>
    <t xml:space="preserve">          - ระยะเวลาการทำงาน 9-12 เดือน</t>
  </si>
  <si>
    <t>คิดเป็น   1  คน</t>
  </si>
  <si>
    <t xml:space="preserve">          - ระยะเวลาการทำงาน 6 เดือนขึ้นไป แต่ไม่ถึง 9 เดือน</t>
  </si>
  <si>
    <t>คิดเป็น 0.5  คน</t>
  </si>
  <si>
    <t xml:space="preserve">          - ระยะเวลาการทำงาน น้อยกว่า 6 เดือน</t>
  </si>
  <si>
    <t>ไม่สามารถนำมานับได้</t>
  </si>
  <si>
    <t>คะแนนอิงเกณฑ์การประเมิน **
(ตำแหน่ง ผศ.ขึ้นไป)</t>
  </si>
  <si>
    <t xml:space="preserve">          (ตามนิยามในคู่มือ QA มทส. หน้า 57) ดังนี้</t>
  </si>
  <si>
    <t xml:space="preserve">           ปีการศึกษา 2557 (ก.ค. 57 - มิ.ย. 58)</t>
  </si>
  <si>
    <r>
      <t>ตารางที่ A-1.3-1</t>
    </r>
    <r>
      <rPr>
        <b/>
        <sz val="15"/>
        <color indexed="8"/>
        <rFont val="TH SarabunPSK"/>
        <family val="2"/>
      </rPr>
      <t xml:space="preserve">  :  สัดส่วนของอาจารย์ประจำที่ดำรงตำแหน่งอาจารย์ ผู้ช่วยศาสตราจารย์ รองศาสตราจารย์ และศาสตราจารย์   </t>
    </r>
  </si>
  <si>
    <r>
      <t xml:space="preserve">  สาขาวิชา/สำนักวิชา</t>
    </r>
    <r>
      <rPr>
        <b/>
        <sz val="21"/>
        <color indexed="8"/>
        <rFont val="TH SarabunPSK"/>
        <family val="2"/>
      </rPr>
      <t xml:space="preserve">    </t>
    </r>
    <r>
      <rPr>
        <b/>
        <vertAlign val="superscript"/>
        <sz val="21"/>
        <color indexed="8"/>
        <rFont val="TH SarabunPSK"/>
        <family val="2"/>
      </rPr>
      <t>ตำแหน่งทางวิชาการ</t>
    </r>
    <r>
      <rPr>
        <b/>
        <sz val="21"/>
        <color indexed="8"/>
        <rFont val="TH SarabunPSK"/>
        <family val="2"/>
      </rPr>
      <t xml:space="preserve">       </t>
    </r>
  </si>
  <si>
    <r>
      <rPr>
        <b/>
        <sz val="14"/>
        <color indexed="8"/>
        <rFont val="TH SarabunPSK"/>
        <family val="2"/>
      </rPr>
      <t xml:space="preserve">หมายเหตุ  :  1. </t>
    </r>
    <r>
      <rPr>
        <sz val="14"/>
        <color indexed="8"/>
        <rFont val="TH SarabunPSK"/>
        <family val="2"/>
      </rPr>
      <t xml:space="preserve"> *</t>
    </r>
    <r>
      <rPr>
        <b/>
        <sz val="14"/>
        <color indexed="8"/>
        <rFont val="TH SarabunPSK"/>
        <family val="2"/>
      </rPr>
      <t xml:space="preserve"> จำนวนอาจารย์ประจำให้นับทั้งที่ปฏิบัติงานจริง และลาศึกษาต่อ (โดยไม่รวมนักเรียนทุน) </t>
    </r>
    <r>
      <rPr>
        <sz val="14"/>
        <color indexed="8"/>
        <rFont val="TH SarabunPSK"/>
        <family val="2"/>
      </rPr>
      <t>ในกรณีที่อาจารย์บรรจุใหม่ให้คำนวณตามเกณฑ์อาจารย์ประจำเทียบเท่า</t>
    </r>
  </si>
  <si>
    <r>
      <rPr>
        <b/>
        <sz val="14"/>
        <color indexed="8"/>
        <rFont val="TH SarabunPSK"/>
        <family val="2"/>
      </rPr>
      <t xml:space="preserve">  2.  ** เกณฑ์เฉพาะสถาบัน กลุ่ม ง</t>
    </r>
    <r>
      <rPr>
        <sz val="14"/>
        <color indexed="8"/>
        <rFont val="TH SarabunPSK"/>
        <family val="2"/>
      </rPr>
      <t xml:space="preserve"> : สถาบันที่เน้นการวิจัยขั้นสูงและผลิตบัณฑิตระดับบัณฑิตศึกษา โดยเฉพาะระดับปริญญาเอก
</t>
    </r>
  </si>
  <si>
    <r>
      <t xml:space="preserve">           คือ ค่าร้อยละของอาจารย์ประจำสถาบันที่ดำรงตำแหน่ง</t>
    </r>
    <r>
      <rPr>
        <b/>
        <sz val="14"/>
        <color indexed="8"/>
        <rFont val="TH SarabunPSK"/>
        <family val="2"/>
      </rPr>
      <t>ผู้ช่วยศาสตราจารย์ รองศาสตราจารย์ และศาสตราจารย์รวมกัน ที่กำหนดให้เป็นคะแนนเต็ม 5 = ร้อยละ 80 ขึ้นไป</t>
    </r>
  </si>
  <si>
    <r>
      <t>แหล่งที่มา  :</t>
    </r>
    <r>
      <rPr>
        <sz val="15"/>
        <color indexed="8"/>
        <rFont val="TH SarabunPSK"/>
        <family val="2"/>
      </rPr>
      <t xml:space="preserve">  ฐานข้อมูลบุคลากร  ส่วนการเจ้าหน้าที่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</si>
</sst>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#,##0;;\-"/>
    <numFmt numFmtId="182" formatCode="#,##0.00;;\-"/>
    <numFmt numFmtId="183" formatCode="0.00;;\-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d\ ดดดด\ bbbb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;\-"/>
    <numFmt numFmtId="193" formatCode="_-* #,##0.0_-;\-* #,##0.0_-;_-* &quot;-&quot;??_-;_-@_-"/>
    <numFmt numFmtId="194" formatCode="_-* #,##0.000_-;\-* #,##0.000_-;_-* &quot;-&quot;??_-;_-@_-"/>
    <numFmt numFmtId="195" formatCode="0;[Red]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_-;\-* #,##0_-;_-* &quot;-&quot;??_-;_-@_-"/>
    <numFmt numFmtId="202" formatCode="0.0"/>
    <numFmt numFmtId="203" formatCode="0.00000000"/>
    <numFmt numFmtId="204" formatCode="#,##0.0;;\-"/>
    <numFmt numFmtId="205" formatCode="#,##0.000000000000"/>
    <numFmt numFmtId="206" formatCode="0.0;;\-"/>
    <numFmt numFmtId="207" formatCode="#,##0.000;;\-"/>
  </numFmts>
  <fonts count="86">
    <font>
      <sz val="14"/>
      <name val="Browallia New"/>
      <family val="0"/>
    </font>
    <font>
      <sz val="14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6"/>
      <name val="Cordia New"/>
      <family val="2"/>
    </font>
    <font>
      <sz val="15"/>
      <name val="TH SarabunPSK"/>
      <family val="2"/>
    </font>
    <font>
      <b/>
      <sz val="14"/>
      <name val="Cordia New"/>
      <family val="2"/>
    </font>
    <font>
      <sz val="15"/>
      <name val="Cordia New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21"/>
      <color indexed="8"/>
      <name val="TH SarabunPSK"/>
      <family val="2"/>
    </font>
    <font>
      <b/>
      <sz val="14"/>
      <color indexed="8"/>
      <name val="TH SarabunPSK"/>
      <family val="2"/>
    </font>
    <font>
      <b/>
      <vertAlign val="superscript"/>
      <sz val="21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H SarabunPSK"/>
      <family val="2"/>
    </font>
    <font>
      <sz val="14"/>
      <color indexed="8"/>
      <name val="Cordia New"/>
      <family val="2"/>
    </font>
    <font>
      <b/>
      <u val="double"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b/>
      <u val="double"/>
      <sz val="16"/>
      <color indexed="8"/>
      <name val="TH SarabunPSK"/>
      <family val="2"/>
    </font>
    <font>
      <u val="single"/>
      <sz val="15"/>
      <color indexed="8"/>
      <name val="TH SarabunPSK"/>
      <family val="2"/>
    </font>
    <font>
      <sz val="15"/>
      <color indexed="8"/>
      <name val="Cordia New"/>
      <family val="2"/>
    </font>
    <font>
      <sz val="13"/>
      <color indexed="8"/>
      <name val="TH SarabunPSK"/>
      <family val="2"/>
    </font>
    <font>
      <b/>
      <sz val="15"/>
      <color indexed="10"/>
      <name val="TH SarabunPSK"/>
      <family val="2"/>
    </font>
    <font>
      <sz val="15"/>
      <color indexed="12"/>
      <name val="TH SarabunPSK"/>
      <family val="2"/>
    </font>
    <font>
      <b/>
      <sz val="15"/>
      <color indexed="12"/>
      <name val="TH SarabunPSK"/>
      <family val="2"/>
    </font>
    <font>
      <sz val="14"/>
      <color indexed="10"/>
      <name val="Cordia New"/>
      <family val="2"/>
    </font>
    <font>
      <b/>
      <vertAlign val="subscript"/>
      <sz val="21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sz val="14"/>
      <color theme="1"/>
      <name val="Cordia New"/>
      <family val="2"/>
    </font>
    <font>
      <b/>
      <sz val="14"/>
      <color theme="1"/>
      <name val="TH SarabunPSK"/>
      <family val="2"/>
    </font>
    <font>
      <b/>
      <u val="double"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ordia New"/>
      <family val="2"/>
    </font>
    <font>
      <b/>
      <u val="double"/>
      <sz val="16"/>
      <color theme="1"/>
      <name val="TH SarabunPSK"/>
      <family val="2"/>
    </font>
    <font>
      <u val="single"/>
      <sz val="15"/>
      <color theme="1"/>
      <name val="TH SarabunPSK"/>
      <family val="2"/>
    </font>
    <font>
      <sz val="15"/>
      <color theme="1"/>
      <name val="Cordia New"/>
      <family val="2"/>
    </font>
    <font>
      <sz val="13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rgb="FF0000FF"/>
      <name val="TH SarabunPSK"/>
      <family val="2"/>
    </font>
    <font>
      <b/>
      <sz val="15"/>
      <color rgb="FF0000FF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TH SarabunPSK"/>
      <family val="2"/>
    </font>
    <font>
      <b/>
      <vertAlign val="subscript"/>
      <sz val="21"/>
      <color theme="1"/>
      <name val="TH SarabunPSK"/>
      <family val="2"/>
    </font>
    <font>
      <b/>
      <sz val="2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uble"/>
      <top style="thin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thin"/>
      <top style="double"/>
      <bottom style="double"/>
    </border>
    <border>
      <left style="dotted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173" fontId="1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73" fontId="5" fillId="0" borderId="0" xfId="58" applyFont="1">
      <alignment/>
      <protection/>
    </xf>
    <xf numFmtId="173" fontId="1" fillId="0" borderId="0" xfId="58" applyFont="1">
      <alignment/>
      <protection/>
    </xf>
    <xf numFmtId="3" fontId="1" fillId="0" borderId="0" xfId="58" applyNumberFormat="1" applyFont="1">
      <alignment/>
      <protection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182" fontId="1" fillId="0" borderId="0" xfId="58" applyNumberFormat="1" applyFont="1">
      <alignment/>
      <protection/>
    </xf>
    <xf numFmtId="182" fontId="5" fillId="0" borderId="0" xfId="58" applyNumberFormat="1" applyFont="1">
      <alignment/>
      <protection/>
    </xf>
    <xf numFmtId="204" fontId="7" fillId="0" borderId="0" xfId="0" applyNumberFormat="1" applyFont="1" applyAlignment="1">
      <alignment/>
    </xf>
    <xf numFmtId="0" fontId="8" fillId="0" borderId="0" xfId="57" applyFont="1" applyAlignment="1">
      <alignment/>
      <protection/>
    </xf>
    <xf numFmtId="182" fontId="6" fillId="0" borderId="0" xfId="57" applyNumberFormat="1" applyFont="1" applyAlignment="1">
      <alignment horizontal="right"/>
      <protection/>
    </xf>
    <xf numFmtId="0" fontId="7" fillId="0" borderId="0" xfId="0" applyFont="1" applyAlignment="1">
      <alignment/>
    </xf>
    <xf numFmtId="173" fontId="7" fillId="0" borderId="0" xfId="58" applyFont="1">
      <alignment/>
      <protection/>
    </xf>
    <xf numFmtId="3" fontId="7" fillId="0" borderId="0" xfId="58" applyNumberFormat="1" applyFont="1">
      <alignment/>
      <protection/>
    </xf>
    <xf numFmtId="204" fontId="65" fillId="33" borderId="10" xfId="58" applyNumberFormat="1" applyFont="1" applyFill="1" applyBorder="1" applyAlignment="1">
      <alignment horizontal="center" vertical="center" shrinkToFit="1"/>
      <protection/>
    </xf>
    <xf numFmtId="182" fontId="65" fillId="33" borderId="11" xfId="58" applyNumberFormat="1" applyFont="1" applyFill="1" applyBorder="1" applyAlignment="1">
      <alignment horizontal="center" vertical="center" shrinkToFit="1"/>
      <protection/>
    </xf>
    <xf numFmtId="0" fontId="66" fillId="33" borderId="12" xfId="58" applyNumberFormat="1" applyFont="1" applyFill="1" applyBorder="1" applyAlignment="1">
      <alignment horizontal="center" vertical="center"/>
      <protection/>
    </xf>
    <xf numFmtId="204" fontId="66" fillId="33" borderId="13" xfId="58" applyNumberFormat="1" applyFont="1" applyFill="1" applyBorder="1" applyAlignment="1">
      <alignment horizontal="center" vertical="center"/>
      <protection/>
    </xf>
    <xf numFmtId="0" fontId="66" fillId="33" borderId="14" xfId="58" applyNumberFormat="1" applyFont="1" applyFill="1" applyBorder="1" applyAlignment="1">
      <alignment horizontal="center" vertical="center" shrinkToFit="1"/>
      <protection/>
    </xf>
    <xf numFmtId="173" fontId="66" fillId="33" borderId="15" xfId="58" applyFont="1" applyFill="1" applyBorder="1" applyAlignment="1">
      <alignment horizontal="left" vertical="center" indent="1"/>
      <protection/>
    </xf>
    <xf numFmtId="204" fontId="66" fillId="33" borderId="15" xfId="58" applyNumberFormat="1" applyFont="1" applyFill="1" applyBorder="1" applyAlignment="1">
      <alignment horizontal="center" vertical="center"/>
      <protection/>
    </xf>
    <xf numFmtId="204" fontId="66" fillId="33" borderId="16" xfId="58" applyNumberFormat="1" applyFont="1" applyFill="1" applyBorder="1" applyAlignment="1">
      <alignment horizontal="center" vertical="center"/>
      <protection/>
    </xf>
    <xf numFmtId="173" fontId="65" fillId="33" borderId="17" xfId="58" applyFont="1" applyFill="1" applyBorder="1" applyAlignment="1">
      <alignment horizontal="left" vertical="center" indent="5"/>
      <protection/>
    </xf>
    <xf numFmtId="204" fontId="65" fillId="33" borderId="17" xfId="58" applyNumberFormat="1" applyFont="1" applyFill="1" applyBorder="1" applyAlignment="1">
      <alignment horizontal="center" vertical="center"/>
      <protection/>
    </xf>
    <xf numFmtId="0" fontId="66" fillId="33" borderId="14" xfId="58" applyNumberFormat="1" applyFont="1" applyFill="1" applyBorder="1" applyAlignment="1">
      <alignment horizontal="center" vertical="center"/>
      <protection/>
    </xf>
    <xf numFmtId="0" fontId="66" fillId="33" borderId="18" xfId="58" applyNumberFormat="1" applyFont="1" applyFill="1" applyBorder="1" applyAlignment="1">
      <alignment horizontal="center" vertical="center"/>
      <protection/>
    </xf>
    <xf numFmtId="0" fontId="66" fillId="33" borderId="19" xfId="59" applyNumberFormat="1" applyFont="1" applyFill="1" applyBorder="1" applyAlignment="1">
      <alignment horizontal="center" vertical="center"/>
      <protection/>
    </xf>
    <xf numFmtId="0" fontId="66" fillId="33" borderId="14" xfId="59" applyNumberFormat="1" applyFont="1" applyFill="1" applyBorder="1" applyAlignment="1">
      <alignment horizontal="center" vertical="center"/>
      <protection/>
    </xf>
    <xf numFmtId="0" fontId="66" fillId="33" borderId="20" xfId="59" applyNumberFormat="1" applyFont="1" applyFill="1" applyBorder="1" applyAlignment="1">
      <alignment horizontal="center" vertical="center"/>
      <protection/>
    </xf>
    <xf numFmtId="0" fontId="66" fillId="33" borderId="21" xfId="59" applyNumberFormat="1" applyFont="1" applyFill="1" applyBorder="1" applyAlignment="1">
      <alignment horizontal="center" vertical="center"/>
      <protection/>
    </xf>
    <xf numFmtId="204" fontId="65" fillId="33" borderId="22" xfId="58" applyNumberFormat="1" applyFont="1" applyFill="1" applyBorder="1" applyAlignment="1">
      <alignment horizontal="center" vertical="center"/>
      <protection/>
    </xf>
    <xf numFmtId="0" fontId="67" fillId="33" borderId="14" xfId="58" applyNumberFormat="1" applyFont="1" applyFill="1" applyBorder="1" applyAlignment="1">
      <alignment horizontal="center" vertical="center"/>
      <protection/>
    </xf>
    <xf numFmtId="204" fontId="1" fillId="0" borderId="0" xfId="0" applyNumberFormat="1" applyFont="1" applyAlignment="1">
      <alignment/>
    </xf>
    <xf numFmtId="173" fontId="1" fillId="0" borderId="0" xfId="58" applyFont="1">
      <alignment/>
      <protection/>
    </xf>
    <xf numFmtId="2" fontId="7" fillId="0" borderId="0" xfId="58" applyNumberFormat="1" applyFont="1">
      <alignment/>
      <protection/>
    </xf>
    <xf numFmtId="0" fontId="65" fillId="33" borderId="23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3" fontId="1" fillId="0" borderId="0" xfId="58" applyNumberFormat="1" applyFont="1">
      <alignment/>
      <protection/>
    </xf>
    <xf numFmtId="204" fontId="65" fillId="33" borderId="19" xfId="59" applyNumberFormat="1" applyFont="1" applyFill="1" applyBorder="1" applyAlignment="1">
      <alignment horizontal="center" vertical="center" shrinkToFit="1"/>
      <protection/>
    </xf>
    <xf numFmtId="204" fontId="65" fillId="33" borderId="18" xfId="59" applyNumberFormat="1" applyFont="1" applyFill="1" applyBorder="1" applyAlignment="1">
      <alignment horizontal="center" vertical="center" shrinkToFit="1"/>
      <protection/>
    </xf>
    <xf numFmtId="204" fontId="66" fillId="33" borderId="24" xfId="58" applyNumberFormat="1" applyFont="1" applyFill="1" applyBorder="1" applyAlignment="1">
      <alignment horizontal="center" vertical="center"/>
      <protection/>
    </xf>
    <xf numFmtId="204" fontId="66" fillId="33" borderId="25" xfId="58" applyNumberFormat="1" applyFont="1" applyFill="1" applyBorder="1" applyAlignment="1">
      <alignment horizontal="center" vertical="center"/>
      <protection/>
    </xf>
    <xf numFmtId="204" fontId="66" fillId="33" borderId="26" xfId="58" applyNumberFormat="1" applyFont="1" applyFill="1" applyBorder="1" applyAlignment="1">
      <alignment horizontal="center" vertical="center"/>
      <protection/>
    </xf>
    <xf numFmtId="204" fontId="65" fillId="33" borderId="27" xfId="58" applyNumberFormat="1" applyFont="1" applyFill="1" applyBorder="1" applyAlignment="1">
      <alignment horizontal="center" vertical="center"/>
      <protection/>
    </xf>
    <xf numFmtId="204" fontId="66" fillId="33" borderId="28" xfId="58" applyNumberFormat="1" applyFont="1" applyFill="1" applyBorder="1" applyAlignment="1">
      <alignment horizontal="center" vertical="center"/>
      <protection/>
    </xf>
    <xf numFmtId="0" fontId="66" fillId="33" borderId="29" xfId="58" applyNumberFormat="1" applyFont="1" applyFill="1" applyBorder="1" applyAlignment="1">
      <alignment horizontal="center" vertical="center"/>
      <protection/>
    </xf>
    <xf numFmtId="204" fontId="68" fillId="33" borderId="15" xfId="58" applyNumberFormat="1" applyFont="1" applyFill="1" applyBorder="1" applyAlignment="1">
      <alignment horizontal="center" vertical="center"/>
      <protection/>
    </xf>
    <xf numFmtId="173" fontId="65" fillId="33" borderId="0" xfId="58" applyFont="1" applyFill="1" applyBorder="1" applyAlignment="1">
      <alignment horizontal="left" vertical="center" indent="5"/>
      <protection/>
    </xf>
    <xf numFmtId="204" fontId="65" fillId="33" borderId="0" xfId="58" applyNumberFormat="1" applyFont="1" applyFill="1" applyBorder="1" applyAlignment="1">
      <alignment horizontal="center" vertical="center"/>
      <protection/>
    </xf>
    <xf numFmtId="182" fontId="65" fillId="33" borderId="0" xfId="58" applyNumberFormat="1" applyFont="1" applyFill="1" applyBorder="1" applyAlignment="1">
      <alignment horizontal="center" vertical="center"/>
      <protection/>
    </xf>
    <xf numFmtId="204" fontId="65" fillId="33" borderId="30" xfId="58" applyNumberFormat="1" applyFont="1" applyFill="1" applyBorder="1" applyAlignment="1">
      <alignment horizontal="center" vertical="center" shrinkToFit="1"/>
      <protection/>
    </xf>
    <xf numFmtId="204" fontId="66" fillId="33" borderId="31" xfId="58" applyNumberFormat="1" applyFont="1" applyFill="1" applyBorder="1" applyAlignment="1">
      <alignment horizontal="center" vertical="center"/>
      <protection/>
    </xf>
    <xf numFmtId="204" fontId="66" fillId="33" borderId="0" xfId="58" applyNumberFormat="1" applyFont="1" applyFill="1" applyBorder="1" applyAlignment="1">
      <alignment horizontal="center" vertical="center"/>
      <protection/>
    </xf>
    <xf numFmtId="204" fontId="65" fillId="33" borderId="32" xfId="58" applyNumberFormat="1" applyFont="1" applyFill="1" applyBorder="1" applyAlignment="1">
      <alignment horizontal="center" vertical="center"/>
      <protection/>
    </xf>
    <xf numFmtId="204" fontId="66" fillId="33" borderId="33" xfId="58" applyNumberFormat="1" applyFont="1" applyFill="1" applyBorder="1" applyAlignment="1">
      <alignment horizontal="center" vertical="center"/>
      <protection/>
    </xf>
    <xf numFmtId="204" fontId="65" fillId="33" borderId="33" xfId="58" applyNumberFormat="1" applyFont="1" applyFill="1" applyBorder="1" applyAlignment="1">
      <alignment horizontal="center" vertical="center"/>
      <protection/>
    </xf>
    <xf numFmtId="204" fontId="65" fillId="33" borderId="34" xfId="58" applyNumberFormat="1" applyFont="1" applyFill="1" applyBorder="1" applyAlignment="1">
      <alignment horizontal="center" vertical="center" shrinkToFit="1"/>
      <protection/>
    </xf>
    <xf numFmtId="204" fontId="66" fillId="33" borderId="35" xfId="58" applyNumberFormat="1" applyFont="1" applyFill="1" applyBorder="1" applyAlignment="1">
      <alignment horizontal="center" vertical="center"/>
      <protection/>
    </xf>
    <xf numFmtId="204" fontId="66" fillId="33" borderId="36" xfId="58" applyNumberFormat="1" applyFont="1" applyFill="1" applyBorder="1" applyAlignment="1">
      <alignment horizontal="center" vertical="center"/>
      <protection/>
    </xf>
    <xf numFmtId="204" fontId="66" fillId="33" borderId="37" xfId="58" applyNumberFormat="1" applyFont="1" applyFill="1" applyBorder="1" applyAlignment="1">
      <alignment horizontal="center" vertical="center"/>
      <protection/>
    </xf>
    <xf numFmtId="204" fontId="65" fillId="33" borderId="38" xfId="58" applyNumberFormat="1" applyFont="1" applyFill="1" applyBorder="1" applyAlignment="1">
      <alignment horizontal="center" vertical="center"/>
      <protection/>
    </xf>
    <xf numFmtId="204" fontId="66" fillId="33" borderId="39" xfId="58" applyNumberFormat="1" applyFont="1" applyFill="1" applyBorder="1" applyAlignment="1">
      <alignment horizontal="center" vertical="center"/>
      <protection/>
    </xf>
    <xf numFmtId="204" fontId="65" fillId="33" borderId="40" xfId="58" applyNumberFormat="1" applyFont="1" applyFill="1" applyBorder="1" applyAlignment="1">
      <alignment horizontal="center" vertical="center"/>
      <protection/>
    </xf>
    <xf numFmtId="204" fontId="65" fillId="33" borderId="35" xfId="58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204" fontId="67" fillId="0" borderId="0" xfId="0" applyNumberFormat="1" applyFont="1" applyAlignment="1">
      <alignment horizontal="left"/>
    </xf>
    <xf numFmtId="204" fontId="67" fillId="0" borderId="0" xfId="59" applyNumberFormat="1" applyFont="1" applyBorder="1" applyAlignment="1">
      <alignment horizontal="center"/>
      <protection/>
    </xf>
    <xf numFmtId="182" fontId="70" fillId="0" borderId="0" xfId="59" applyNumberFormat="1" applyFont="1" applyBorder="1" applyAlignment="1">
      <alignment horizontal="center"/>
      <protection/>
    </xf>
    <xf numFmtId="204" fontId="67" fillId="0" borderId="0" xfId="59" applyNumberFormat="1" applyFont="1" applyAlignment="1">
      <alignment horizontal="right"/>
      <protection/>
    </xf>
    <xf numFmtId="204" fontId="65" fillId="33" borderId="41" xfId="58" applyNumberFormat="1" applyFont="1" applyFill="1" applyBorder="1" applyAlignment="1">
      <alignment horizontal="center" vertical="center"/>
      <protection/>
    </xf>
    <xf numFmtId="204" fontId="65" fillId="33" borderId="42" xfId="58" applyNumberFormat="1" applyFont="1" applyFill="1" applyBorder="1" applyAlignment="1">
      <alignment horizontal="center" vertical="center"/>
      <protection/>
    </xf>
    <xf numFmtId="204" fontId="65" fillId="33" borderId="43" xfId="58" applyNumberFormat="1" applyFont="1" applyFill="1" applyBorder="1" applyAlignment="1">
      <alignment horizontal="center" vertical="center"/>
      <protection/>
    </xf>
    <xf numFmtId="3" fontId="65" fillId="33" borderId="0" xfId="58" applyNumberFormat="1" applyFont="1" applyFill="1" applyBorder="1" applyAlignment="1">
      <alignment horizontal="center" vertical="center" shrinkToFit="1"/>
      <protection/>
    </xf>
    <xf numFmtId="182" fontId="65" fillId="33" borderId="0" xfId="58" applyNumberFormat="1" applyFont="1" applyFill="1" applyBorder="1" applyAlignment="1">
      <alignment horizontal="center" vertical="center" shrinkToFit="1"/>
      <protection/>
    </xf>
    <xf numFmtId="182" fontId="66" fillId="33" borderId="0" xfId="58" applyNumberFormat="1" applyFont="1" applyFill="1" applyBorder="1" applyAlignment="1">
      <alignment horizontal="center" vertical="center"/>
      <protection/>
    </xf>
    <xf numFmtId="204" fontId="65" fillId="33" borderId="44" xfId="58" applyNumberFormat="1" applyFont="1" applyFill="1" applyBorder="1" applyAlignment="1">
      <alignment horizontal="center" vertical="center"/>
      <protection/>
    </xf>
    <xf numFmtId="204" fontId="65" fillId="33" borderId="45" xfId="58" applyNumberFormat="1" applyFont="1" applyFill="1" applyBorder="1" applyAlignment="1">
      <alignment horizontal="center" vertical="center"/>
      <protection/>
    </xf>
    <xf numFmtId="182" fontId="68" fillId="33" borderId="46" xfId="58" applyNumberFormat="1" applyFont="1" applyFill="1" applyBorder="1" applyAlignment="1">
      <alignment horizontal="center" vertical="center"/>
      <protection/>
    </xf>
    <xf numFmtId="204" fontId="66" fillId="33" borderId="28" xfId="58" applyNumberFormat="1" applyFont="1" applyFill="1" applyBorder="1" applyAlignment="1">
      <alignment horizontal="right" vertical="center" indent="1"/>
      <protection/>
    </xf>
    <xf numFmtId="204" fontId="66" fillId="33" borderId="16" xfId="58" applyNumberFormat="1" applyFont="1" applyFill="1" applyBorder="1" applyAlignment="1">
      <alignment horizontal="right" vertical="center" indent="1"/>
      <protection/>
    </xf>
    <xf numFmtId="204" fontId="66" fillId="33" borderId="39" xfId="58" applyNumberFormat="1" applyFont="1" applyFill="1" applyBorder="1" applyAlignment="1">
      <alignment horizontal="right" vertical="center" indent="1"/>
      <protection/>
    </xf>
    <xf numFmtId="204" fontId="66" fillId="33" borderId="33" xfId="58" applyNumberFormat="1" applyFont="1" applyFill="1" applyBorder="1" applyAlignment="1">
      <alignment horizontal="right" vertical="center" indent="1"/>
      <protection/>
    </xf>
    <xf numFmtId="204" fontId="66" fillId="33" borderId="47" xfId="58" applyNumberFormat="1" applyFont="1" applyFill="1" applyBorder="1" applyAlignment="1">
      <alignment horizontal="right" vertical="center" indent="1"/>
      <protection/>
    </xf>
    <xf numFmtId="204" fontId="66" fillId="33" borderId="48" xfId="58" applyNumberFormat="1" applyFont="1" applyFill="1" applyBorder="1" applyAlignment="1">
      <alignment horizontal="right" vertical="center" indent="1"/>
      <protection/>
    </xf>
    <xf numFmtId="204" fontId="66" fillId="33" borderId="14" xfId="58" applyNumberFormat="1" applyFont="1" applyFill="1" applyBorder="1" applyAlignment="1">
      <alignment horizontal="right" vertical="center" indent="1"/>
      <protection/>
    </xf>
    <xf numFmtId="204" fontId="66" fillId="33" borderId="13" xfId="58" applyNumberFormat="1" applyFont="1" applyFill="1" applyBorder="1" applyAlignment="1">
      <alignment horizontal="right" vertical="center" indent="1"/>
      <protection/>
    </xf>
    <xf numFmtId="0" fontId="66" fillId="33" borderId="49" xfId="58" applyNumberFormat="1" applyFont="1" applyFill="1" applyBorder="1" applyAlignment="1">
      <alignment horizontal="center" vertical="center"/>
      <protection/>
    </xf>
    <xf numFmtId="173" fontId="66" fillId="33" borderId="50" xfId="58" applyFont="1" applyFill="1" applyBorder="1" applyAlignment="1">
      <alignment horizontal="left" vertical="center" indent="1"/>
      <protection/>
    </xf>
    <xf numFmtId="204" fontId="66" fillId="33" borderId="51" xfId="58" applyNumberFormat="1" applyFont="1" applyFill="1" applyBorder="1" applyAlignment="1">
      <alignment horizontal="right" vertical="center" indent="1"/>
      <protection/>
    </xf>
    <xf numFmtId="204" fontId="66" fillId="33" borderId="50" xfId="58" applyNumberFormat="1" applyFont="1" applyFill="1" applyBorder="1" applyAlignment="1">
      <alignment horizontal="right" vertical="center" indent="1"/>
      <protection/>
    </xf>
    <xf numFmtId="204" fontId="66" fillId="33" borderId="52" xfId="58" applyNumberFormat="1" applyFont="1" applyFill="1" applyBorder="1" applyAlignment="1">
      <alignment horizontal="right" vertical="center" indent="1"/>
      <protection/>
    </xf>
    <xf numFmtId="204" fontId="66" fillId="33" borderId="53" xfId="58" applyNumberFormat="1" applyFont="1" applyFill="1" applyBorder="1" applyAlignment="1">
      <alignment horizontal="right" vertical="center" indent="1"/>
      <protection/>
    </xf>
    <xf numFmtId="173" fontId="71" fillId="0" borderId="0" xfId="58" applyFont="1" applyBorder="1" applyAlignment="1">
      <alignment vertical="center"/>
      <protection/>
    </xf>
    <xf numFmtId="173" fontId="72" fillId="0" borderId="0" xfId="58" applyFont="1" applyBorder="1">
      <alignment/>
      <protection/>
    </xf>
    <xf numFmtId="204" fontId="72" fillId="0" borderId="0" xfId="58" applyNumberFormat="1" applyFont="1">
      <alignment/>
      <protection/>
    </xf>
    <xf numFmtId="182" fontId="72" fillId="0" borderId="0" xfId="58" applyNumberFormat="1" applyFont="1">
      <alignment/>
      <protection/>
    </xf>
    <xf numFmtId="204" fontId="73" fillId="0" borderId="0" xfId="58" applyNumberFormat="1" applyFont="1">
      <alignment/>
      <protection/>
    </xf>
    <xf numFmtId="182" fontId="72" fillId="0" borderId="0" xfId="58" applyNumberFormat="1" applyFont="1" applyAlignment="1">
      <alignment horizontal="center"/>
      <protection/>
    </xf>
    <xf numFmtId="204" fontId="74" fillId="0" borderId="0" xfId="58" applyNumberFormat="1" applyFont="1">
      <alignment/>
      <protection/>
    </xf>
    <xf numFmtId="182" fontId="74" fillId="0" borderId="0" xfId="58" applyNumberFormat="1" applyFont="1">
      <alignment/>
      <protection/>
    </xf>
    <xf numFmtId="173" fontId="75" fillId="0" borderId="0" xfId="58" applyFont="1" applyBorder="1">
      <alignment/>
      <protection/>
    </xf>
    <xf numFmtId="173" fontId="65" fillId="0" borderId="0" xfId="58" applyFont="1" applyBorder="1" applyAlignment="1">
      <alignment vertical="center"/>
      <protection/>
    </xf>
    <xf numFmtId="182" fontId="65" fillId="33" borderId="54" xfId="58" applyNumberFormat="1" applyFont="1" applyFill="1" applyBorder="1" applyAlignment="1">
      <alignment horizontal="center" vertical="center" shrinkToFit="1"/>
      <protection/>
    </xf>
    <xf numFmtId="182" fontId="65" fillId="33" borderId="55" xfId="58" applyNumberFormat="1" applyFont="1" applyFill="1" applyBorder="1" applyAlignment="1">
      <alignment horizontal="center" vertical="center" shrinkToFit="1"/>
      <protection/>
    </xf>
    <xf numFmtId="182" fontId="66" fillId="33" borderId="56" xfId="58" applyNumberFormat="1" applyFont="1" applyFill="1" applyBorder="1" applyAlignment="1">
      <alignment horizontal="center" vertical="center"/>
      <protection/>
    </xf>
    <xf numFmtId="182" fontId="66" fillId="33" borderId="57" xfId="58" applyNumberFormat="1" applyFont="1" applyFill="1" applyBorder="1" applyAlignment="1">
      <alignment horizontal="center" vertical="center"/>
      <protection/>
    </xf>
    <xf numFmtId="182" fontId="66" fillId="33" borderId="58" xfId="58" applyNumberFormat="1" applyFont="1" applyFill="1" applyBorder="1" applyAlignment="1">
      <alignment horizontal="center" vertical="center"/>
      <protection/>
    </xf>
    <xf numFmtId="182" fontId="66" fillId="33" borderId="59" xfId="58" applyNumberFormat="1" applyFont="1" applyFill="1" applyBorder="1" applyAlignment="1">
      <alignment horizontal="center" vertical="center"/>
      <protection/>
    </xf>
    <xf numFmtId="182" fontId="66" fillId="33" borderId="46" xfId="58" applyNumberFormat="1" applyFont="1" applyFill="1" applyBorder="1" applyAlignment="1">
      <alignment horizontal="center" vertical="center"/>
      <protection/>
    </xf>
    <xf numFmtId="182" fontId="66" fillId="33" borderId="60" xfId="58" applyNumberFormat="1" applyFont="1" applyFill="1" applyBorder="1" applyAlignment="1">
      <alignment horizontal="center" vertical="center"/>
      <protection/>
    </xf>
    <xf numFmtId="182" fontId="66" fillId="33" borderId="61" xfId="58" applyNumberFormat="1" applyFont="1" applyFill="1" applyBorder="1" applyAlignment="1">
      <alignment horizontal="center" vertical="center"/>
      <protection/>
    </xf>
    <xf numFmtId="182" fontId="66" fillId="33" borderId="62" xfId="58" applyNumberFormat="1" applyFont="1" applyFill="1" applyBorder="1" applyAlignment="1">
      <alignment horizontal="center" vertical="center"/>
      <protection/>
    </xf>
    <xf numFmtId="182" fontId="66" fillId="33" borderId="63" xfId="58" applyNumberFormat="1" applyFont="1" applyFill="1" applyBorder="1" applyAlignment="1">
      <alignment horizontal="center" vertical="center"/>
      <protection/>
    </xf>
    <xf numFmtId="182" fontId="65" fillId="33" borderId="11" xfId="58" applyNumberFormat="1" applyFont="1" applyFill="1" applyBorder="1" applyAlignment="1">
      <alignment horizontal="center" vertical="center"/>
      <protection/>
    </xf>
    <xf numFmtId="182" fontId="65" fillId="33" borderId="54" xfId="58" applyNumberFormat="1" applyFont="1" applyFill="1" applyBorder="1" applyAlignment="1">
      <alignment horizontal="center" vertical="center"/>
      <protection/>
    </xf>
    <xf numFmtId="182" fontId="65" fillId="33" borderId="55" xfId="58" applyNumberFormat="1" applyFont="1" applyFill="1" applyBorder="1" applyAlignment="1">
      <alignment horizontal="center" vertical="center"/>
      <protection/>
    </xf>
    <xf numFmtId="182" fontId="66" fillId="33" borderId="64" xfId="58" applyNumberFormat="1" applyFont="1" applyFill="1" applyBorder="1" applyAlignment="1">
      <alignment horizontal="center" vertical="center"/>
      <protection/>
    </xf>
    <xf numFmtId="182" fontId="66" fillId="33" borderId="65" xfId="58" applyNumberFormat="1" applyFont="1" applyFill="1" applyBorder="1" applyAlignment="1">
      <alignment horizontal="center" vertical="center"/>
      <protection/>
    </xf>
    <xf numFmtId="182" fontId="66" fillId="33" borderId="66" xfId="58" applyNumberFormat="1" applyFont="1" applyFill="1" applyBorder="1" applyAlignment="1">
      <alignment horizontal="center" vertical="center"/>
      <protection/>
    </xf>
    <xf numFmtId="182" fontId="66" fillId="33" borderId="67" xfId="58" applyNumberFormat="1" applyFont="1" applyFill="1" applyBorder="1" applyAlignment="1">
      <alignment horizontal="center" vertical="center"/>
      <protection/>
    </xf>
    <xf numFmtId="182" fontId="66" fillId="33" borderId="68" xfId="58" applyNumberFormat="1" applyFont="1" applyFill="1" applyBorder="1" applyAlignment="1">
      <alignment horizontal="center" vertical="center"/>
      <protection/>
    </xf>
    <xf numFmtId="182" fontId="66" fillId="33" borderId="69" xfId="58" applyNumberFormat="1" applyFont="1" applyFill="1" applyBorder="1" applyAlignment="1">
      <alignment horizontal="center" vertical="center"/>
      <protection/>
    </xf>
    <xf numFmtId="182" fontId="65" fillId="33" borderId="70" xfId="58" applyNumberFormat="1" applyFont="1" applyFill="1" applyBorder="1" applyAlignment="1">
      <alignment horizontal="center" vertical="center"/>
      <protection/>
    </xf>
    <xf numFmtId="182" fontId="65" fillId="33" borderId="71" xfId="58" applyNumberFormat="1" applyFont="1" applyFill="1" applyBorder="1" applyAlignment="1">
      <alignment horizontal="center" vertical="center"/>
      <protection/>
    </xf>
    <xf numFmtId="182" fontId="65" fillId="33" borderId="72" xfId="58" applyNumberFormat="1" applyFont="1" applyFill="1" applyBorder="1" applyAlignment="1">
      <alignment horizontal="center" vertical="center"/>
      <protection/>
    </xf>
    <xf numFmtId="182" fontId="66" fillId="33" borderId="64" xfId="58" applyNumberFormat="1" applyFont="1" applyFill="1" applyBorder="1" applyAlignment="1">
      <alignment horizontal="right" vertical="center" indent="1"/>
      <protection/>
    </xf>
    <xf numFmtId="182" fontId="66" fillId="33" borderId="65" xfId="58" applyNumberFormat="1" applyFont="1" applyFill="1" applyBorder="1" applyAlignment="1">
      <alignment horizontal="right" vertical="center"/>
      <protection/>
    </xf>
    <xf numFmtId="182" fontId="66" fillId="33" borderId="66" xfId="58" applyNumberFormat="1" applyFont="1" applyFill="1" applyBorder="1" applyAlignment="1">
      <alignment horizontal="right" vertical="center" indent="1"/>
      <protection/>
    </xf>
    <xf numFmtId="204" fontId="66" fillId="33" borderId="59" xfId="58" applyNumberFormat="1" applyFont="1" applyFill="1" applyBorder="1" applyAlignment="1">
      <alignment horizontal="right" vertical="center" indent="1"/>
      <protection/>
    </xf>
    <xf numFmtId="182" fontId="66" fillId="33" borderId="73" xfId="58" applyNumberFormat="1" applyFont="1" applyFill="1" applyBorder="1" applyAlignment="1">
      <alignment horizontal="right" vertical="center" indent="1"/>
      <protection/>
    </xf>
    <xf numFmtId="182" fontId="66" fillId="33" borderId="74" xfId="58" applyNumberFormat="1" applyFont="1" applyFill="1" applyBorder="1" applyAlignment="1">
      <alignment horizontal="right" vertical="center"/>
      <protection/>
    </xf>
    <xf numFmtId="182" fontId="66" fillId="33" borderId="75" xfId="58" applyNumberFormat="1" applyFont="1" applyFill="1" applyBorder="1" applyAlignment="1">
      <alignment horizontal="right" vertical="center" indent="1"/>
      <protection/>
    </xf>
    <xf numFmtId="0" fontId="66" fillId="33" borderId="76" xfId="58" applyNumberFormat="1" applyFont="1" applyFill="1" applyBorder="1" applyAlignment="1">
      <alignment horizontal="center" vertical="center"/>
      <protection/>
    </xf>
    <xf numFmtId="173" fontId="66" fillId="33" borderId="16" xfId="58" applyFont="1" applyFill="1" applyBorder="1" applyAlignment="1">
      <alignment horizontal="left" vertical="center" indent="1"/>
      <protection/>
    </xf>
    <xf numFmtId="204" fontId="66" fillId="33" borderId="21" xfId="58" applyNumberFormat="1" applyFont="1" applyFill="1" applyBorder="1" applyAlignment="1">
      <alignment horizontal="right" vertical="center" indent="1"/>
      <protection/>
    </xf>
    <xf numFmtId="182" fontId="66" fillId="33" borderId="67" xfId="58" applyNumberFormat="1" applyFont="1" applyFill="1" applyBorder="1" applyAlignment="1">
      <alignment horizontal="right" vertical="center" indent="1"/>
      <protection/>
    </xf>
    <xf numFmtId="49" fontId="65" fillId="33" borderId="45" xfId="58" applyNumberFormat="1" applyFont="1" applyFill="1" applyBorder="1" applyAlignment="1">
      <alignment horizontal="left" vertical="center" indent="1"/>
      <protection/>
    </xf>
    <xf numFmtId="204" fontId="65" fillId="33" borderId="77" xfId="58" applyNumberFormat="1" applyFont="1" applyFill="1" applyBorder="1" applyAlignment="1">
      <alignment horizontal="center" vertical="center"/>
      <protection/>
    </xf>
    <xf numFmtId="182" fontId="66" fillId="33" borderId="61" xfId="58" applyNumberFormat="1" applyFont="1" applyFill="1" applyBorder="1" applyAlignment="1">
      <alignment horizontal="right" vertical="center" indent="1"/>
      <protection/>
    </xf>
    <xf numFmtId="182" fontId="66" fillId="33" borderId="62" xfId="58" applyNumberFormat="1" applyFont="1" applyFill="1" applyBorder="1" applyAlignment="1">
      <alignment horizontal="right" vertical="center"/>
      <protection/>
    </xf>
    <xf numFmtId="182" fontId="66" fillId="33" borderId="63" xfId="58" applyNumberFormat="1" applyFont="1" applyFill="1" applyBorder="1" applyAlignment="1">
      <alignment horizontal="right" vertical="center" indent="1"/>
      <protection/>
    </xf>
    <xf numFmtId="173" fontId="65" fillId="33" borderId="40" xfId="58" applyFont="1" applyFill="1" applyBorder="1" applyAlignment="1">
      <alignment horizontal="left" vertical="center" indent="5"/>
      <protection/>
    </xf>
    <xf numFmtId="182" fontId="65" fillId="33" borderId="56" xfId="58" applyNumberFormat="1" applyFont="1" applyFill="1" applyBorder="1" applyAlignment="1">
      <alignment horizontal="center" vertical="center"/>
      <protection/>
    </xf>
    <xf numFmtId="182" fontId="65" fillId="33" borderId="57" xfId="58" applyNumberFormat="1" applyFont="1" applyFill="1" applyBorder="1" applyAlignment="1">
      <alignment horizontal="center" vertical="center"/>
      <protection/>
    </xf>
    <xf numFmtId="182" fontId="65" fillId="33" borderId="58" xfId="58" applyNumberFormat="1" applyFont="1" applyFill="1" applyBorder="1" applyAlignment="1">
      <alignment horizontal="center" vertical="center"/>
      <protection/>
    </xf>
    <xf numFmtId="182" fontId="65" fillId="33" borderId="78" xfId="58" applyNumberFormat="1" applyFont="1" applyFill="1" applyBorder="1" applyAlignment="1">
      <alignment horizontal="center" vertical="center"/>
      <protection/>
    </xf>
    <xf numFmtId="182" fontId="65" fillId="33" borderId="79" xfId="58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 horizontal="left"/>
    </xf>
    <xf numFmtId="204" fontId="67" fillId="0" borderId="0" xfId="59" applyNumberFormat="1" applyFont="1" applyBorder="1" applyAlignment="1">
      <alignment horizontal="left"/>
      <protection/>
    </xf>
    <xf numFmtId="0" fontId="67" fillId="0" borderId="0" xfId="0" applyFont="1" applyAlignment="1">
      <alignment horizontal="left" vertical="top"/>
    </xf>
    <xf numFmtId="0" fontId="65" fillId="0" borderId="0" xfId="57" applyFont="1" applyAlignment="1">
      <alignment/>
      <protection/>
    </xf>
    <xf numFmtId="0" fontId="66" fillId="0" borderId="0" xfId="0" applyFont="1" applyAlignment="1">
      <alignment/>
    </xf>
    <xf numFmtId="204" fontId="66" fillId="0" borderId="0" xfId="0" applyNumberFormat="1" applyFont="1" applyBorder="1" applyAlignment="1">
      <alignment horizontal="right" shrinkToFit="1"/>
    </xf>
    <xf numFmtId="204" fontId="66" fillId="0" borderId="0" xfId="0" applyNumberFormat="1" applyFont="1" applyAlignment="1">
      <alignment horizontal="center" shrinkToFit="1"/>
    </xf>
    <xf numFmtId="182" fontId="66" fillId="0" borderId="0" xfId="57" applyNumberFormat="1" applyFont="1" applyAlignment="1">
      <alignment horizontal="left"/>
      <protection/>
    </xf>
    <xf numFmtId="204" fontId="66" fillId="0" borderId="0" xfId="0" applyNumberFormat="1" applyFont="1" applyAlignment="1">
      <alignment horizontal="left"/>
    </xf>
    <xf numFmtId="182" fontId="66" fillId="0" borderId="0" xfId="57" applyNumberFormat="1" applyFont="1" applyAlignment="1">
      <alignment/>
      <protection/>
    </xf>
    <xf numFmtId="182" fontId="76" fillId="0" borderId="0" xfId="0" applyNumberFormat="1" applyFont="1" applyAlignment="1">
      <alignment/>
    </xf>
    <xf numFmtId="204" fontId="66" fillId="0" borderId="0" xfId="0" applyNumberFormat="1" applyFont="1" applyAlignment="1">
      <alignment horizontal="center"/>
    </xf>
    <xf numFmtId="182" fontId="77" fillId="0" borderId="0" xfId="57" applyNumberFormat="1" applyFont="1" applyAlignment="1">
      <alignment/>
      <protection/>
    </xf>
    <xf numFmtId="204" fontId="77" fillId="0" borderId="0" xfId="57" applyNumberFormat="1" applyFont="1" applyAlignment="1">
      <alignment/>
      <protection/>
    </xf>
    <xf numFmtId="182" fontId="66" fillId="0" borderId="0" xfId="57" applyNumberFormat="1" applyFont="1" applyAlignment="1">
      <alignment horizontal="right"/>
      <protection/>
    </xf>
    <xf numFmtId="204" fontId="78" fillId="0" borderId="0" xfId="0" applyNumberFormat="1" applyFont="1" applyAlignment="1">
      <alignment wrapText="1"/>
    </xf>
    <xf numFmtId="182" fontId="67" fillId="0" borderId="0" xfId="0" applyNumberFormat="1" applyFont="1" applyAlignment="1">
      <alignment/>
    </xf>
    <xf numFmtId="204" fontId="78" fillId="0" borderId="0" xfId="0" applyNumberFormat="1" applyFont="1" applyAlignment="1">
      <alignment/>
    </xf>
    <xf numFmtId="182" fontId="78" fillId="0" borderId="0" xfId="0" applyNumberFormat="1" applyFont="1" applyAlignment="1">
      <alignment/>
    </xf>
    <xf numFmtId="204" fontId="67" fillId="0" borderId="0" xfId="0" applyNumberFormat="1" applyFont="1" applyAlignment="1">
      <alignment/>
    </xf>
    <xf numFmtId="204" fontId="67" fillId="0" borderId="0" xfId="58" applyNumberFormat="1" applyFont="1">
      <alignment/>
      <protection/>
    </xf>
    <xf numFmtId="182" fontId="67" fillId="0" borderId="0" xfId="58" applyNumberFormat="1" applyFont="1">
      <alignment/>
      <protection/>
    </xf>
    <xf numFmtId="204" fontId="69" fillId="0" borderId="0" xfId="58" applyNumberFormat="1" applyFont="1">
      <alignment/>
      <protection/>
    </xf>
    <xf numFmtId="182" fontId="69" fillId="0" borderId="0" xfId="58" applyNumberFormat="1" applyFont="1">
      <alignment/>
      <protection/>
    </xf>
    <xf numFmtId="180" fontId="67" fillId="0" borderId="0" xfId="0" applyNumberFormat="1" applyFont="1" applyAlignment="1">
      <alignment horizontal="left"/>
    </xf>
    <xf numFmtId="173" fontId="67" fillId="0" borderId="0" xfId="58" applyFont="1">
      <alignment/>
      <protection/>
    </xf>
    <xf numFmtId="173" fontId="69" fillId="0" borderId="0" xfId="58" applyFont="1">
      <alignment/>
      <protection/>
    </xf>
    <xf numFmtId="182" fontId="68" fillId="33" borderId="59" xfId="58" applyNumberFormat="1" applyFont="1" applyFill="1" applyBorder="1" applyAlignment="1">
      <alignment horizontal="center" vertical="center"/>
      <protection/>
    </xf>
    <xf numFmtId="204" fontId="68" fillId="33" borderId="36" xfId="58" applyNumberFormat="1" applyFont="1" applyFill="1" applyBorder="1" applyAlignment="1">
      <alignment horizontal="center" vertical="center"/>
      <protection/>
    </xf>
    <xf numFmtId="182" fontId="68" fillId="33" borderId="60" xfId="58" applyNumberFormat="1" applyFont="1" applyFill="1" applyBorder="1" applyAlignment="1">
      <alignment horizontal="center" vertical="center"/>
      <protection/>
    </xf>
    <xf numFmtId="204" fontId="79" fillId="33" borderId="17" xfId="58" applyNumberFormat="1" applyFont="1" applyFill="1" applyBorder="1" applyAlignment="1">
      <alignment horizontal="center" vertical="center"/>
      <protection/>
    </xf>
    <xf numFmtId="182" fontId="79" fillId="33" borderId="11" xfId="58" applyNumberFormat="1" applyFont="1" applyFill="1" applyBorder="1" applyAlignment="1">
      <alignment horizontal="center" vertical="center"/>
      <protection/>
    </xf>
    <xf numFmtId="173" fontId="68" fillId="33" borderId="15" xfId="58" applyFont="1" applyFill="1" applyBorder="1" applyAlignment="1">
      <alignment horizontal="left" vertical="center" indent="1"/>
      <protection/>
    </xf>
    <xf numFmtId="182" fontId="79" fillId="33" borderId="54" xfId="58" applyNumberFormat="1" applyFont="1" applyFill="1" applyBorder="1" applyAlignment="1">
      <alignment horizontal="center" vertical="center"/>
      <protection/>
    </xf>
    <xf numFmtId="204" fontId="79" fillId="33" borderId="38" xfId="58" applyNumberFormat="1" applyFont="1" applyFill="1" applyBorder="1" applyAlignment="1">
      <alignment horizontal="center" vertical="center"/>
      <protection/>
    </xf>
    <xf numFmtId="182" fontId="79" fillId="33" borderId="55" xfId="58" applyNumberFormat="1" applyFont="1" applyFill="1" applyBorder="1" applyAlignment="1">
      <alignment horizontal="center" vertical="center"/>
      <protection/>
    </xf>
    <xf numFmtId="173" fontId="79" fillId="33" borderId="17" xfId="58" applyFont="1" applyFill="1" applyBorder="1" applyAlignment="1">
      <alignment horizontal="left" vertical="center" indent="5"/>
      <protection/>
    </xf>
    <xf numFmtId="204" fontId="79" fillId="33" borderId="80" xfId="58" applyNumberFormat="1" applyFont="1" applyFill="1" applyBorder="1" applyAlignment="1">
      <alignment horizontal="center" vertical="center"/>
      <protection/>
    </xf>
    <xf numFmtId="182" fontId="79" fillId="33" borderId="79" xfId="58" applyNumberFormat="1" applyFont="1" applyFill="1" applyBorder="1" applyAlignment="1">
      <alignment horizontal="center" vertical="center"/>
      <protection/>
    </xf>
    <xf numFmtId="204" fontId="79" fillId="33" borderId="42" xfId="58" applyNumberFormat="1" applyFont="1" applyFill="1" applyBorder="1" applyAlignment="1">
      <alignment horizontal="center" vertical="center"/>
      <protection/>
    </xf>
    <xf numFmtId="182" fontId="79" fillId="33" borderId="78" xfId="58" applyNumberFormat="1" applyFont="1" applyFill="1" applyBorder="1" applyAlignment="1">
      <alignment horizontal="center" vertical="center"/>
      <protection/>
    </xf>
    <xf numFmtId="182" fontId="79" fillId="33" borderId="81" xfId="58" applyNumberFormat="1" applyFont="1" applyFill="1" applyBorder="1" applyAlignment="1">
      <alignment horizontal="center" vertical="center"/>
      <protection/>
    </xf>
    <xf numFmtId="173" fontId="79" fillId="33" borderId="43" xfId="58" applyFont="1" applyFill="1" applyBorder="1" applyAlignment="1">
      <alignment horizontal="left" vertical="center" indent="5"/>
      <protection/>
    </xf>
    <xf numFmtId="173" fontId="79" fillId="33" borderId="82" xfId="58" applyFont="1" applyFill="1" applyBorder="1" applyAlignment="1">
      <alignment horizontal="left" vertical="center" indent="5"/>
      <protection/>
    </xf>
    <xf numFmtId="0" fontId="80" fillId="33" borderId="19" xfId="58" applyNumberFormat="1" applyFont="1" applyFill="1" applyBorder="1" applyAlignment="1">
      <alignment horizontal="center" vertical="center"/>
      <protection/>
    </xf>
    <xf numFmtId="173" fontId="80" fillId="33" borderId="15" xfId="58" applyFont="1" applyFill="1" applyBorder="1" applyAlignment="1">
      <alignment horizontal="left" vertical="center" indent="1"/>
      <protection/>
    </xf>
    <xf numFmtId="204" fontId="80" fillId="33" borderId="15" xfId="58" applyNumberFormat="1" applyFont="1" applyFill="1" applyBorder="1" applyAlignment="1">
      <alignment horizontal="center" vertical="center"/>
      <protection/>
    </xf>
    <xf numFmtId="182" fontId="80" fillId="33" borderId="59" xfId="58" applyNumberFormat="1" applyFont="1" applyFill="1" applyBorder="1" applyAlignment="1">
      <alignment horizontal="center" vertical="center"/>
      <protection/>
    </xf>
    <xf numFmtId="182" fontId="80" fillId="33" borderId="46" xfId="58" applyNumberFormat="1" applyFont="1" applyFill="1" applyBorder="1" applyAlignment="1">
      <alignment horizontal="center" vertical="center"/>
      <protection/>
    </xf>
    <xf numFmtId="204" fontId="80" fillId="33" borderId="36" xfId="58" applyNumberFormat="1" applyFont="1" applyFill="1" applyBorder="1" applyAlignment="1">
      <alignment horizontal="center" vertical="center"/>
      <protection/>
    </xf>
    <xf numFmtId="182" fontId="80" fillId="33" borderId="60" xfId="58" applyNumberFormat="1" applyFont="1" applyFill="1" applyBorder="1" applyAlignment="1">
      <alignment horizontal="center" vertical="center"/>
      <protection/>
    </xf>
    <xf numFmtId="204" fontId="81" fillId="33" borderId="17" xfId="58" applyNumberFormat="1" applyFont="1" applyFill="1" applyBorder="1" applyAlignment="1">
      <alignment horizontal="center" vertical="center"/>
      <protection/>
    </xf>
    <xf numFmtId="182" fontId="81" fillId="33" borderId="11" xfId="58" applyNumberFormat="1" applyFont="1" applyFill="1" applyBorder="1" applyAlignment="1">
      <alignment horizontal="center" vertical="center"/>
      <protection/>
    </xf>
    <xf numFmtId="182" fontId="81" fillId="33" borderId="54" xfId="58" applyNumberFormat="1" applyFont="1" applyFill="1" applyBorder="1" applyAlignment="1">
      <alignment horizontal="center" vertical="center"/>
      <protection/>
    </xf>
    <xf numFmtId="204" fontId="81" fillId="33" borderId="38" xfId="58" applyNumberFormat="1" applyFont="1" applyFill="1" applyBorder="1" applyAlignment="1">
      <alignment horizontal="center" vertical="center"/>
      <protection/>
    </xf>
    <xf numFmtId="182" fontId="81" fillId="33" borderId="55" xfId="58" applyNumberFormat="1" applyFont="1" applyFill="1" applyBorder="1" applyAlignment="1">
      <alignment horizontal="center" vertical="center"/>
      <protection/>
    </xf>
    <xf numFmtId="173" fontId="81" fillId="33" borderId="17" xfId="58" applyFont="1" applyFill="1" applyBorder="1" applyAlignment="1">
      <alignment horizontal="left" vertical="center" indent="5"/>
      <protection/>
    </xf>
    <xf numFmtId="204" fontId="68" fillId="33" borderId="13" xfId="58" applyNumberFormat="1" applyFont="1" applyFill="1" applyBorder="1" applyAlignment="1">
      <alignment horizontal="center" vertical="center"/>
      <protection/>
    </xf>
    <xf numFmtId="182" fontId="68" fillId="33" borderId="56" xfId="58" applyNumberFormat="1" applyFont="1" applyFill="1" applyBorder="1" applyAlignment="1">
      <alignment horizontal="center" vertical="center"/>
      <protection/>
    </xf>
    <xf numFmtId="0" fontId="68" fillId="33" borderId="12" xfId="58" applyNumberFormat="1" applyFont="1" applyFill="1" applyBorder="1" applyAlignment="1">
      <alignment horizontal="center" vertical="center"/>
      <protection/>
    </xf>
    <xf numFmtId="0" fontId="68" fillId="33" borderId="14" xfId="58" applyNumberFormat="1" applyFont="1" applyFill="1" applyBorder="1" applyAlignment="1">
      <alignment horizontal="center" vertical="center" shrinkToFit="1"/>
      <protection/>
    </xf>
    <xf numFmtId="204" fontId="68" fillId="33" borderId="41" xfId="58" applyNumberFormat="1" applyFont="1" applyFill="1" applyBorder="1" applyAlignment="1">
      <alignment horizontal="center" vertical="center"/>
      <protection/>
    </xf>
    <xf numFmtId="0" fontId="68" fillId="33" borderId="14" xfId="59" applyNumberFormat="1" applyFont="1" applyFill="1" applyBorder="1" applyAlignment="1">
      <alignment horizontal="center" vertical="center"/>
      <protection/>
    </xf>
    <xf numFmtId="204" fontId="68" fillId="33" borderId="16" xfId="58" applyNumberFormat="1" applyFont="1" applyFill="1" applyBorder="1" applyAlignment="1">
      <alignment horizontal="center" vertical="center"/>
      <protection/>
    </xf>
    <xf numFmtId="182" fontId="68" fillId="33" borderId="64" xfId="58" applyNumberFormat="1" applyFont="1" applyFill="1" applyBorder="1" applyAlignment="1">
      <alignment horizontal="center" vertical="center"/>
      <protection/>
    </xf>
    <xf numFmtId="204" fontId="68" fillId="33" borderId="33" xfId="58" applyNumberFormat="1" applyFont="1" applyFill="1" applyBorder="1" applyAlignment="1">
      <alignment horizontal="center" vertical="center"/>
      <protection/>
    </xf>
    <xf numFmtId="204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73" fontId="82" fillId="0" borderId="0" xfId="58" applyFont="1">
      <alignment/>
      <protection/>
    </xf>
    <xf numFmtId="3" fontId="82" fillId="0" borderId="0" xfId="58" applyNumberFormat="1" applyFont="1">
      <alignment/>
      <protection/>
    </xf>
    <xf numFmtId="173" fontId="79" fillId="33" borderId="32" xfId="58" applyFont="1" applyFill="1" applyBorder="1" applyAlignment="1">
      <alignment horizontal="left" vertical="center" indent="5"/>
      <protection/>
    </xf>
    <xf numFmtId="182" fontId="68" fillId="34" borderId="0" xfId="58" applyNumberFormat="1" applyFont="1" applyFill="1" applyBorder="1" applyAlignment="1">
      <alignment horizontal="center" vertical="center"/>
      <protection/>
    </xf>
    <xf numFmtId="0" fontId="68" fillId="33" borderId="21" xfId="59" applyNumberFormat="1" applyFont="1" applyFill="1" applyBorder="1" applyAlignment="1">
      <alignment horizontal="center" vertical="center"/>
      <protection/>
    </xf>
    <xf numFmtId="204" fontId="68" fillId="33" borderId="28" xfId="58" applyNumberFormat="1" applyFont="1" applyFill="1" applyBorder="1" applyAlignment="1">
      <alignment horizontal="center" vertical="center"/>
      <protection/>
    </xf>
    <xf numFmtId="182" fontId="68" fillId="33" borderId="65" xfId="58" applyNumberFormat="1" applyFont="1" applyFill="1" applyBorder="1" applyAlignment="1">
      <alignment horizontal="center" vertical="center"/>
      <protection/>
    </xf>
    <xf numFmtId="204" fontId="68" fillId="33" borderId="39" xfId="58" applyNumberFormat="1" applyFont="1" applyFill="1" applyBorder="1" applyAlignment="1">
      <alignment horizontal="center" vertical="center"/>
      <protection/>
    </xf>
    <xf numFmtId="182" fontId="68" fillId="33" borderId="66" xfId="58" applyNumberFormat="1" applyFont="1" applyFill="1" applyBorder="1" applyAlignment="1">
      <alignment horizontal="center" vertical="center"/>
      <protection/>
    </xf>
    <xf numFmtId="182" fontId="68" fillId="33" borderId="0" xfId="58" applyNumberFormat="1" applyFont="1" applyFill="1" applyBorder="1" applyAlignment="1">
      <alignment horizontal="center" vertical="center"/>
      <protection/>
    </xf>
    <xf numFmtId="204" fontId="79" fillId="33" borderId="32" xfId="58" applyNumberFormat="1" applyFont="1" applyFill="1" applyBorder="1" applyAlignment="1">
      <alignment horizontal="center" vertical="center"/>
      <protection/>
    </xf>
    <xf numFmtId="204" fontId="68" fillId="33" borderId="47" xfId="58" applyNumberFormat="1" applyFont="1" applyFill="1" applyBorder="1" applyAlignment="1">
      <alignment horizontal="right" vertical="center" indent="1"/>
      <protection/>
    </xf>
    <xf numFmtId="182" fontId="68" fillId="33" borderId="67" xfId="58" applyNumberFormat="1" applyFont="1" applyFill="1" applyBorder="1" applyAlignment="1">
      <alignment horizontal="right" vertical="center" indent="1"/>
      <protection/>
    </xf>
    <xf numFmtId="182" fontId="68" fillId="33" borderId="68" xfId="58" applyNumberFormat="1" applyFont="1" applyFill="1" applyBorder="1" applyAlignment="1">
      <alignment horizontal="right" vertical="center"/>
      <protection/>
    </xf>
    <xf numFmtId="204" fontId="68" fillId="33" borderId="39" xfId="58" applyNumberFormat="1" applyFont="1" applyFill="1" applyBorder="1" applyAlignment="1">
      <alignment horizontal="right" vertical="center" indent="1"/>
      <protection/>
    </xf>
    <xf numFmtId="182" fontId="68" fillId="33" borderId="66" xfId="58" applyNumberFormat="1" applyFont="1" applyFill="1" applyBorder="1" applyAlignment="1">
      <alignment horizontal="right" vertical="center" indent="1"/>
      <protection/>
    </xf>
    <xf numFmtId="0" fontId="68" fillId="33" borderId="21" xfId="58" applyNumberFormat="1" applyFont="1" applyFill="1" applyBorder="1" applyAlignment="1">
      <alignment horizontal="center" vertical="center"/>
      <protection/>
    </xf>
    <xf numFmtId="173" fontId="68" fillId="33" borderId="47" xfId="58" applyFont="1" applyFill="1" applyBorder="1" applyAlignment="1">
      <alignment horizontal="left" vertical="center" indent="1"/>
      <protection/>
    </xf>
    <xf numFmtId="204" fontId="79" fillId="33" borderId="22" xfId="58" applyNumberFormat="1" applyFont="1" applyFill="1" applyBorder="1" applyAlignment="1">
      <alignment horizontal="center" vertical="center"/>
      <protection/>
    </xf>
    <xf numFmtId="182" fontId="79" fillId="33" borderId="70" xfId="58" applyNumberFormat="1" applyFont="1" applyFill="1" applyBorder="1" applyAlignment="1">
      <alignment horizontal="center" vertical="center"/>
      <protection/>
    </xf>
    <xf numFmtId="182" fontId="79" fillId="33" borderId="71" xfId="58" applyNumberFormat="1" applyFont="1" applyFill="1" applyBorder="1" applyAlignment="1">
      <alignment horizontal="center" vertical="center"/>
      <protection/>
    </xf>
    <xf numFmtId="204" fontId="79" fillId="33" borderId="39" xfId="58" applyNumberFormat="1" applyFont="1" applyFill="1" applyBorder="1" applyAlignment="1">
      <alignment horizontal="center" vertical="center"/>
      <protection/>
    </xf>
    <xf numFmtId="182" fontId="79" fillId="33" borderId="72" xfId="58" applyNumberFormat="1" applyFont="1" applyFill="1" applyBorder="1" applyAlignment="1">
      <alignment horizontal="center" vertical="center"/>
      <protection/>
    </xf>
    <xf numFmtId="49" fontId="79" fillId="33" borderId="48" xfId="58" applyNumberFormat="1" applyFont="1" applyFill="1" applyBorder="1" applyAlignment="1">
      <alignment horizontal="left" vertical="center" indent="1"/>
      <protection/>
    </xf>
    <xf numFmtId="0" fontId="83" fillId="33" borderId="76" xfId="58" applyNumberFormat="1" applyFont="1" applyFill="1" applyBorder="1" applyAlignment="1">
      <alignment horizontal="center" vertical="center"/>
      <protection/>
    </xf>
    <xf numFmtId="204" fontId="65" fillId="33" borderId="83" xfId="58" applyNumberFormat="1" applyFont="1" applyFill="1" applyBorder="1" applyAlignment="1">
      <alignment horizontal="center" vertical="center" wrapText="1"/>
      <protection/>
    </xf>
    <xf numFmtId="204" fontId="65" fillId="33" borderId="84" xfId="58" applyNumberFormat="1" applyFont="1" applyFill="1" applyBorder="1" applyAlignment="1">
      <alignment horizontal="center" vertical="center"/>
      <protection/>
    </xf>
    <xf numFmtId="182" fontId="79" fillId="33" borderId="83" xfId="58" applyNumberFormat="1" applyFont="1" applyFill="1" applyBorder="1" applyAlignment="1">
      <alignment horizontal="center" vertical="center"/>
      <protection/>
    </xf>
    <xf numFmtId="182" fontId="79" fillId="33" borderId="84" xfId="58" applyNumberFormat="1" applyFont="1" applyFill="1" applyBorder="1" applyAlignment="1">
      <alignment horizontal="center" vertical="center"/>
      <protection/>
    </xf>
    <xf numFmtId="182" fontId="79" fillId="33" borderId="85" xfId="58" applyNumberFormat="1" applyFont="1" applyFill="1" applyBorder="1" applyAlignment="1">
      <alignment horizontal="center" vertical="center"/>
      <protection/>
    </xf>
    <xf numFmtId="3" fontId="65" fillId="33" borderId="32" xfId="58" applyNumberFormat="1" applyFont="1" applyFill="1" applyBorder="1" applyAlignment="1">
      <alignment horizontal="center" vertical="center" shrinkToFit="1"/>
      <protection/>
    </xf>
    <xf numFmtId="3" fontId="65" fillId="33" borderId="86" xfId="58" applyNumberFormat="1" applyFont="1" applyFill="1" applyBorder="1" applyAlignment="1">
      <alignment horizontal="center" vertical="center" shrinkToFit="1"/>
      <protection/>
    </xf>
    <xf numFmtId="173" fontId="65" fillId="33" borderId="17" xfId="58" applyFont="1" applyFill="1" applyBorder="1" applyAlignment="1">
      <alignment horizontal="center" vertical="center" shrinkToFit="1"/>
      <protection/>
    </xf>
    <xf numFmtId="173" fontId="65" fillId="33" borderId="32" xfId="58" applyFont="1" applyFill="1" applyBorder="1" applyAlignment="1">
      <alignment horizontal="center" vertical="center" shrinkToFit="1"/>
      <protection/>
    </xf>
    <xf numFmtId="3" fontId="65" fillId="33" borderId="87" xfId="58" applyNumberFormat="1" applyFont="1" applyFill="1" applyBorder="1" applyAlignment="1">
      <alignment horizontal="center" vertical="center" shrinkToFit="1"/>
      <protection/>
    </xf>
    <xf numFmtId="3" fontId="65" fillId="33" borderId="88" xfId="58" applyNumberFormat="1" applyFont="1" applyFill="1" applyBorder="1" applyAlignment="1">
      <alignment horizontal="center" vertical="center" shrinkToFit="1"/>
      <protection/>
    </xf>
    <xf numFmtId="173" fontId="65" fillId="33" borderId="19" xfId="58" applyFont="1" applyFill="1" applyBorder="1" applyAlignment="1">
      <alignment horizontal="center" vertical="center" shrinkToFit="1"/>
      <protection/>
    </xf>
    <xf numFmtId="173" fontId="65" fillId="33" borderId="18" xfId="58" applyFont="1" applyFill="1" applyBorder="1" applyAlignment="1">
      <alignment horizontal="center" vertical="center" shrinkToFit="1"/>
      <protection/>
    </xf>
    <xf numFmtId="173" fontId="84" fillId="33" borderId="89" xfId="58" applyFont="1" applyFill="1" applyBorder="1" applyAlignment="1">
      <alignment horizontal="center"/>
      <protection/>
    </xf>
    <xf numFmtId="173" fontId="85" fillId="33" borderId="90" xfId="58" applyFont="1" applyFill="1" applyBorder="1" applyAlignment="1">
      <alignment horizontal="center"/>
      <protection/>
    </xf>
    <xf numFmtId="173" fontId="65" fillId="33" borderId="86" xfId="58" applyFont="1" applyFill="1" applyBorder="1" applyAlignment="1">
      <alignment horizontal="center" vertical="center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บ่งชี้ 2.4-2.13" xfId="58"/>
    <cellStyle name="Normal_ภาคผนวก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BreakPreview" zoomScaleSheetLayoutView="100" zoomScalePageLayoutView="0" workbookViewId="0" topLeftCell="A1">
      <pane xSplit="3" ySplit="5" topLeftCell="D6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73" sqref="L73"/>
    </sheetView>
  </sheetViews>
  <sheetFormatPr defaultColWidth="9.140625" defaultRowHeight="20.25"/>
  <cols>
    <col min="1" max="1" width="9.140625" style="174" customWidth="1"/>
    <col min="2" max="2" width="36.00390625" style="174" customWidth="1"/>
    <col min="3" max="3" width="11.140625" style="170" customWidth="1"/>
    <col min="4" max="4" width="9.28125" style="170" bestFit="1" customWidth="1"/>
    <col min="5" max="5" width="7.28125" style="171" bestFit="1" customWidth="1"/>
    <col min="6" max="6" width="9.00390625" style="170" customWidth="1"/>
    <col min="7" max="7" width="7.7109375" style="171" bestFit="1" customWidth="1"/>
    <col min="8" max="8" width="9.28125" style="170" bestFit="1" customWidth="1"/>
    <col min="9" max="9" width="7.7109375" style="171" bestFit="1" customWidth="1"/>
    <col min="10" max="10" width="9.28125" style="170" bestFit="1" customWidth="1"/>
    <col min="11" max="11" width="8.140625" style="171" bestFit="1" customWidth="1"/>
    <col min="12" max="12" width="9.28125" style="170" bestFit="1" customWidth="1"/>
    <col min="13" max="13" width="8.421875" style="171" bestFit="1" customWidth="1"/>
    <col min="14" max="14" width="8.28125" style="170" customWidth="1"/>
    <col min="15" max="15" width="7.8515625" style="171" customWidth="1"/>
    <col min="16" max="16" width="7.8515625" style="6" customWidth="1"/>
    <col min="17" max="18" width="5.28125" style="2" customWidth="1"/>
    <col min="19" max="23" width="6.8515625" style="2" customWidth="1"/>
    <col min="24" max="28" width="6.7109375" style="2" customWidth="1"/>
    <col min="29" max="29" width="5.421875" style="2" customWidth="1"/>
    <col min="30" max="16384" width="9.140625" style="2" customWidth="1"/>
  </cols>
  <sheetData>
    <row r="1" spans="1:16" s="1" customFormat="1" ht="23.25" customHeight="1">
      <c r="A1" s="93" t="s">
        <v>84</v>
      </c>
      <c r="B1" s="94"/>
      <c r="C1" s="95"/>
      <c r="D1" s="95"/>
      <c r="E1" s="96"/>
      <c r="F1" s="95"/>
      <c r="G1" s="96"/>
      <c r="H1" s="95"/>
      <c r="I1" s="96"/>
      <c r="J1" s="95"/>
      <c r="K1" s="96"/>
      <c r="L1" s="97"/>
      <c r="M1" s="98"/>
      <c r="N1" s="99"/>
      <c r="O1" s="100"/>
      <c r="P1" s="7"/>
    </row>
    <row r="2" spans="1:16" s="1" customFormat="1" ht="20.25" customHeight="1">
      <c r="A2" s="101"/>
      <c r="B2" s="102" t="s">
        <v>83</v>
      </c>
      <c r="C2" s="95"/>
      <c r="D2" s="95"/>
      <c r="E2" s="96"/>
      <c r="F2" s="95"/>
      <c r="G2" s="96"/>
      <c r="H2" s="95"/>
      <c r="I2" s="96"/>
      <c r="J2" s="95"/>
      <c r="K2" s="96"/>
      <c r="L2" s="97"/>
      <c r="M2" s="98"/>
      <c r="N2" s="99"/>
      <c r="O2" s="100"/>
      <c r="P2" s="7"/>
    </row>
    <row r="3" spans="1:16" s="1" customFormat="1" ht="8.25" customHeight="1" thickBot="1">
      <c r="A3" s="101"/>
      <c r="B3" s="94"/>
      <c r="C3" s="95"/>
      <c r="D3" s="95"/>
      <c r="E3" s="96"/>
      <c r="F3" s="95"/>
      <c r="G3" s="96"/>
      <c r="H3" s="95"/>
      <c r="I3" s="96"/>
      <c r="J3" s="95"/>
      <c r="K3" s="96"/>
      <c r="L3" s="97"/>
      <c r="M3" s="98"/>
      <c r="N3" s="99"/>
      <c r="O3" s="100"/>
      <c r="P3" s="7"/>
    </row>
    <row r="4" spans="1:16" s="4" customFormat="1" ht="24" thickTop="1">
      <c r="A4" s="252" t="s">
        <v>0</v>
      </c>
      <c r="B4" s="254" t="s">
        <v>85</v>
      </c>
      <c r="C4" s="38" t="s">
        <v>1</v>
      </c>
      <c r="D4" s="248" t="s">
        <v>2</v>
      </c>
      <c r="E4" s="256"/>
      <c r="F4" s="248" t="s">
        <v>3</v>
      </c>
      <c r="G4" s="256"/>
      <c r="H4" s="248" t="s">
        <v>4</v>
      </c>
      <c r="I4" s="256"/>
      <c r="J4" s="248" t="s">
        <v>5</v>
      </c>
      <c r="K4" s="249"/>
      <c r="L4" s="250" t="s">
        <v>6</v>
      </c>
      <c r="M4" s="251"/>
      <c r="N4" s="246" t="s">
        <v>51</v>
      </c>
      <c r="O4" s="247"/>
      <c r="P4" s="73"/>
    </row>
    <row r="5" spans="1:16" s="4" customFormat="1" ht="18.75" customHeight="1">
      <c r="A5" s="253"/>
      <c r="B5" s="255"/>
      <c r="C5" s="39" t="s">
        <v>7</v>
      </c>
      <c r="D5" s="14" t="s">
        <v>8</v>
      </c>
      <c r="E5" s="15" t="s">
        <v>9</v>
      </c>
      <c r="F5" s="14" t="s">
        <v>8</v>
      </c>
      <c r="G5" s="15" t="s">
        <v>9</v>
      </c>
      <c r="H5" s="14" t="s">
        <v>8</v>
      </c>
      <c r="I5" s="15" t="s">
        <v>9</v>
      </c>
      <c r="J5" s="14" t="s">
        <v>8</v>
      </c>
      <c r="K5" s="103" t="s">
        <v>9</v>
      </c>
      <c r="L5" s="56" t="s">
        <v>8</v>
      </c>
      <c r="M5" s="104" t="s">
        <v>9</v>
      </c>
      <c r="N5" s="50" t="s">
        <v>8</v>
      </c>
      <c r="O5" s="15" t="s">
        <v>9</v>
      </c>
      <c r="P5" s="74"/>
    </row>
    <row r="6" spans="1:17" s="4" customFormat="1" ht="21" customHeight="1">
      <c r="A6" s="207">
        <v>1</v>
      </c>
      <c r="B6" s="180" t="s">
        <v>10</v>
      </c>
      <c r="C6" s="40">
        <f>SUM(D6,F6,H6,J6)</f>
        <v>11</v>
      </c>
      <c r="D6" s="17">
        <v>1</v>
      </c>
      <c r="E6" s="105">
        <f>D6*100/$C6</f>
        <v>9.090909090909092</v>
      </c>
      <c r="F6" s="205">
        <v>4</v>
      </c>
      <c r="G6" s="206">
        <f>F6*100/$C6</f>
        <v>36.36363636363637</v>
      </c>
      <c r="H6" s="205">
        <v>4</v>
      </c>
      <c r="I6" s="206">
        <f aca="true" t="shared" si="0" ref="I6:I47">H6*100/$C6</f>
        <v>36.36363636363637</v>
      </c>
      <c r="J6" s="17">
        <v>2</v>
      </c>
      <c r="K6" s="106">
        <f aca="true" t="shared" si="1" ref="K6:K46">J6*100/$C6</f>
        <v>18.181818181818183</v>
      </c>
      <c r="L6" s="57">
        <f>SUM(D6,F6,H6)</f>
        <v>9</v>
      </c>
      <c r="M6" s="107">
        <f aca="true" t="shared" si="2" ref="M6:M47">L6*100/$C6</f>
        <v>81.81818181818181</v>
      </c>
      <c r="N6" s="209">
        <f>SUM(D6,F6)</f>
        <v>5</v>
      </c>
      <c r="O6" s="206">
        <f aca="true" t="shared" si="3" ref="O6:O37">N6*100/$C6</f>
        <v>45.45454545454545</v>
      </c>
      <c r="P6" s="75">
        <f>SUM(E6,G6,I6,K6)</f>
        <v>100.00000000000001</v>
      </c>
      <c r="Q6" s="5"/>
    </row>
    <row r="7" spans="1:27" ht="21" customHeight="1">
      <c r="A7" s="18">
        <v>2</v>
      </c>
      <c r="B7" s="19" t="s">
        <v>11</v>
      </c>
      <c r="C7" s="41">
        <f aca="true" t="shared" si="4" ref="C7:C17">SUM(D7,F7,H7,J7)</f>
        <v>9</v>
      </c>
      <c r="D7" s="20">
        <v>2</v>
      </c>
      <c r="E7" s="108">
        <f aca="true" t="shared" si="5" ref="E7:G68">D7*100/$C7</f>
        <v>22.22222222222222</v>
      </c>
      <c r="F7" s="20">
        <v>1</v>
      </c>
      <c r="G7" s="108">
        <f t="shared" si="5"/>
        <v>11.11111111111111</v>
      </c>
      <c r="H7" s="20">
        <v>6</v>
      </c>
      <c r="I7" s="108">
        <f t="shared" si="0"/>
        <v>66.66666666666667</v>
      </c>
      <c r="J7" s="20">
        <v>0</v>
      </c>
      <c r="K7" s="109">
        <f t="shared" si="1"/>
        <v>0</v>
      </c>
      <c r="L7" s="58">
        <f aca="true" t="shared" si="6" ref="L7:L17">SUM(D7,F7,H7)</f>
        <v>9</v>
      </c>
      <c r="M7" s="110">
        <f t="shared" si="2"/>
        <v>100</v>
      </c>
      <c r="N7" s="51">
        <f aca="true" t="shared" si="7" ref="N7:N17">SUM(D7,F7)</f>
        <v>3</v>
      </c>
      <c r="O7" s="108">
        <f t="shared" si="3"/>
        <v>33.333333333333336</v>
      </c>
      <c r="P7" s="75">
        <f aca="true" t="shared" si="8" ref="P7:P68">SUM(E7,G7,I7,K7)</f>
        <v>100</v>
      </c>
      <c r="Q7" s="5"/>
      <c r="R7" s="4"/>
      <c r="AA7" s="3"/>
    </row>
    <row r="8" spans="1:17" s="4" customFormat="1" ht="21" customHeight="1">
      <c r="A8" s="16">
        <v>3</v>
      </c>
      <c r="B8" s="19" t="s">
        <v>66</v>
      </c>
      <c r="C8" s="41">
        <f t="shared" si="4"/>
        <v>10</v>
      </c>
      <c r="D8" s="20">
        <v>0</v>
      </c>
      <c r="E8" s="108">
        <f t="shared" si="5"/>
        <v>0</v>
      </c>
      <c r="F8" s="20">
        <v>3</v>
      </c>
      <c r="G8" s="108">
        <f t="shared" si="5"/>
        <v>30</v>
      </c>
      <c r="H8" s="20">
        <v>5</v>
      </c>
      <c r="I8" s="108">
        <f t="shared" si="0"/>
        <v>50</v>
      </c>
      <c r="J8" s="20">
        <v>2</v>
      </c>
      <c r="K8" s="109">
        <f t="shared" si="1"/>
        <v>20</v>
      </c>
      <c r="L8" s="58">
        <f t="shared" si="6"/>
        <v>8</v>
      </c>
      <c r="M8" s="110">
        <f t="shared" si="2"/>
        <v>80</v>
      </c>
      <c r="N8" s="51">
        <f t="shared" si="7"/>
        <v>3</v>
      </c>
      <c r="O8" s="108">
        <f t="shared" si="3"/>
        <v>30</v>
      </c>
      <c r="P8" s="75">
        <f t="shared" si="8"/>
        <v>100</v>
      </c>
      <c r="Q8" s="5"/>
    </row>
    <row r="9" spans="1:17" s="4" customFormat="1" ht="21" customHeight="1">
      <c r="A9" s="208">
        <v>4</v>
      </c>
      <c r="B9" s="180" t="s">
        <v>12</v>
      </c>
      <c r="C9" s="41">
        <f t="shared" si="4"/>
        <v>20</v>
      </c>
      <c r="D9" s="20">
        <v>4</v>
      </c>
      <c r="E9" s="108">
        <f t="shared" si="5"/>
        <v>20</v>
      </c>
      <c r="F9" s="20">
        <v>5</v>
      </c>
      <c r="G9" s="108">
        <f t="shared" si="5"/>
        <v>25</v>
      </c>
      <c r="H9" s="46">
        <v>4</v>
      </c>
      <c r="I9" s="175">
        <f t="shared" si="0"/>
        <v>20</v>
      </c>
      <c r="J9" s="46">
        <v>7</v>
      </c>
      <c r="K9" s="78">
        <f t="shared" si="1"/>
        <v>35</v>
      </c>
      <c r="L9" s="176">
        <f t="shared" si="6"/>
        <v>13</v>
      </c>
      <c r="M9" s="177">
        <f t="shared" si="2"/>
        <v>65</v>
      </c>
      <c r="N9" s="51">
        <f t="shared" si="7"/>
        <v>9</v>
      </c>
      <c r="O9" s="108">
        <f t="shared" si="3"/>
        <v>45</v>
      </c>
      <c r="P9" s="75">
        <f t="shared" si="8"/>
        <v>100</v>
      </c>
      <c r="Q9" s="5"/>
    </row>
    <row r="10" spans="1:17" s="4" customFormat="1" ht="21" customHeight="1">
      <c r="A10" s="16">
        <v>5</v>
      </c>
      <c r="B10" s="19" t="s">
        <v>13</v>
      </c>
      <c r="C10" s="41">
        <f t="shared" si="4"/>
        <v>4</v>
      </c>
      <c r="D10" s="20"/>
      <c r="E10" s="108">
        <f t="shared" si="5"/>
        <v>0</v>
      </c>
      <c r="F10" s="20">
        <v>1</v>
      </c>
      <c r="G10" s="108">
        <f t="shared" si="5"/>
        <v>25</v>
      </c>
      <c r="H10" s="20">
        <v>2</v>
      </c>
      <c r="I10" s="108">
        <f t="shared" si="0"/>
        <v>50</v>
      </c>
      <c r="J10" s="20">
        <v>1</v>
      </c>
      <c r="K10" s="109">
        <f t="shared" si="1"/>
        <v>25</v>
      </c>
      <c r="L10" s="58">
        <f t="shared" si="6"/>
        <v>3</v>
      </c>
      <c r="M10" s="110">
        <f t="shared" si="2"/>
        <v>75</v>
      </c>
      <c r="N10" s="51">
        <f t="shared" si="7"/>
        <v>1</v>
      </c>
      <c r="O10" s="108">
        <f t="shared" si="3"/>
        <v>25</v>
      </c>
      <c r="P10" s="75">
        <f t="shared" si="8"/>
        <v>100</v>
      </c>
      <c r="Q10" s="5"/>
    </row>
    <row r="11" spans="1:27" ht="21" customHeight="1">
      <c r="A11" s="18">
        <v>6</v>
      </c>
      <c r="B11" s="19" t="s">
        <v>67</v>
      </c>
      <c r="C11" s="41">
        <f t="shared" si="4"/>
        <v>4</v>
      </c>
      <c r="D11" s="20">
        <v>0</v>
      </c>
      <c r="E11" s="108">
        <f t="shared" si="5"/>
        <v>0</v>
      </c>
      <c r="F11" s="20">
        <v>1</v>
      </c>
      <c r="G11" s="108">
        <f t="shared" si="5"/>
        <v>25</v>
      </c>
      <c r="H11" s="20">
        <v>2</v>
      </c>
      <c r="I11" s="108">
        <f t="shared" si="0"/>
        <v>50</v>
      </c>
      <c r="J11" s="20">
        <v>1</v>
      </c>
      <c r="K11" s="109">
        <f t="shared" si="1"/>
        <v>25</v>
      </c>
      <c r="L11" s="58">
        <f t="shared" si="6"/>
        <v>3</v>
      </c>
      <c r="M11" s="110">
        <f t="shared" si="2"/>
        <v>75</v>
      </c>
      <c r="N11" s="51">
        <f t="shared" si="7"/>
        <v>1</v>
      </c>
      <c r="O11" s="108">
        <f t="shared" si="3"/>
        <v>25</v>
      </c>
      <c r="P11" s="75">
        <f t="shared" si="8"/>
        <v>100</v>
      </c>
      <c r="Q11" s="5"/>
      <c r="R11" s="4"/>
      <c r="AA11" s="3"/>
    </row>
    <row r="12" spans="1:27" ht="21" customHeight="1">
      <c r="A12" s="16">
        <v>7</v>
      </c>
      <c r="B12" s="19" t="s">
        <v>53</v>
      </c>
      <c r="C12" s="41">
        <f t="shared" si="4"/>
        <v>6</v>
      </c>
      <c r="D12" s="20">
        <v>1</v>
      </c>
      <c r="E12" s="108">
        <f t="shared" si="5"/>
        <v>16.666666666666668</v>
      </c>
      <c r="F12" s="20">
        <v>2</v>
      </c>
      <c r="G12" s="108">
        <f t="shared" si="5"/>
        <v>33.333333333333336</v>
      </c>
      <c r="H12" s="20">
        <v>1</v>
      </c>
      <c r="I12" s="108">
        <f t="shared" si="0"/>
        <v>16.666666666666668</v>
      </c>
      <c r="J12" s="20">
        <v>2</v>
      </c>
      <c r="K12" s="109">
        <f t="shared" si="1"/>
        <v>33.333333333333336</v>
      </c>
      <c r="L12" s="58">
        <f t="shared" si="6"/>
        <v>4</v>
      </c>
      <c r="M12" s="110">
        <f t="shared" si="2"/>
        <v>66.66666666666667</v>
      </c>
      <c r="N12" s="51">
        <f t="shared" si="7"/>
        <v>3</v>
      </c>
      <c r="O12" s="108">
        <f t="shared" si="3"/>
        <v>50</v>
      </c>
      <c r="P12" s="75">
        <f t="shared" si="8"/>
        <v>100</v>
      </c>
      <c r="Q12" s="5"/>
      <c r="R12" s="4"/>
      <c r="AA12" s="3"/>
    </row>
    <row r="13" spans="1:27" ht="21" customHeight="1">
      <c r="A13" s="18">
        <v>8</v>
      </c>
      <c r="B13" s="19" t="s">
        <v>54</v>
      </c>
      <c r="C13" s="41">
        <f t="shared" si="4"/>
        <v>5</v>
      </c>
      <c r="D13" s="20">
        <v>0</v>
      </c>
      <c r="E13" s="108">
        <f t="shared" si="5"/>
        <v>0</v>
      </c>
      <c r="F13" s="20">
        <v>0</v>
      </c>
      <c r="G13" s="108">
        <f t="shared" si="5"/>
        <v>0</v>
      </c>
      <c r="H13" s="20">
        <v>3</v>
      </c>
      <c r="I13" s="108">
        <f t="shared" si="0"/>
        <v>60</v>
      </c>
      <c r="J13" s="20">
        <v>2</v>
      </c>
      <c r="K13" s="109">
        <f t="shared" si="1"/>
        <v>40</v>
      </c>
      <c r="L13" s="58">
        <f t="shared" si="6"/>
        <v>3</v>
      </c>
      <c r="M13" s="110">
        <f t="shared" si="2"/>
        <v>60</v>
      </c>
      <c r="N13" s="51">
        <f t="shared" si="7"/>
        <v>0</v>
      </c>
      <c r="O13" s="108">
        <f t="shared" si="3"/>
        <v>0</v>
      </c>
      <c r="P13" s="75">
        <f t="shared" si="8"/>
        <v>100</v>
      </c>
      <c r="Q13" s="5"/>
      <c r="R13" s="4"/>
      <c r="AA13" s="3"/>
    </row>
    <row r="14" spans="1:27" ht="21" customHeight="1">
      <c r="A14" s="16">
        <v>9</v>
      </c>
      <c r="B14" s="19" t="s">
        <v>68</v>
      </c>
      <c r="C14" s="41">
        <f t="shared" si="4"/>
        <v>3</v>
      </c>
      <c r="D14" s="20">
        <v>0</v>
      </c>
      <c r="E14" s="108">
        <f t="shared" si="5"/>
        <v>0</v>
      </c>
      <c r="F14" s="20">
        <v>1</v>
      </c>
      <c r="G14" s="108">
        <f t="shared" si="5"/>
        <v>33.333333333333336</v>
      </c>
      <c r="H14" s="20">
        <v>1</v>
      </c>
      <c r="I14" s="108">
        <f t="shared" si="0"/>
        <v>33.333333333333336</v>
      </c>
      <c r="J14" s="20">
        <v>1</v>
      </c>
      <c r="K14" s="109">
        <f t="shared" si="1"/>
        <v>33.333333333333336</v>
      </c>
      <c r="L14" s="58">
        <f t="shared" si="6"/>
        <v>2</v>
      </c>
      <c r="M14" s="110">
        <f t="shared" si="2"/>
        <v>66.66666666666667</v>
      </c>
      <c r="N14" s="51">
        <f t="shared" si="7"/>
        <v>1</v>
      </c>
      <c r="O14" s="108">
        <f t="shared" si="3"/>
        <v>33.333333333333336</v>
      </c>
      <c r="P14" s="75">
        <f t="shared" si="8"/>
        <v>100</v>
      </c>
      <c r="Q14" s="5"/>
      <c r="R14" s="4"/>
      <c r="AA14" s="3"/>
    </row>
    <row r="15" spans="1:27" ht="21" customHeight="1">
      <c r="A15" s="18">
        <v>10</v>
      </c>
      <c r="B15" s="19" t="s">
        <v>55</v>
      </c>
      <c r="C15" s="41">
        <f t="shared" si="4"/>
        <v>1</v>
      </c>
      <c r="D15" s="20">
        <v>0</v>
      </c>
      <c r="E15" s="108">
        <f t="shared" si="5"/>
        <v>0</v>
      </c>
      <c r="F15" s="20">
        <v>0</v>
      </c>
      <c r="G15" s="108">
        <f t="shared" si="5"/>
        <v>0</v>
      </c>
      <c r="H15" s="20">
        <v>0</v>
      </c>
      <c r="I15" s="108">
        <f t="shared" si="0"/>
        <v>0</v>
      </c>
      <c r="J15" s="20">
        <v>1</v>
      </c>
      <c r="K15" s="109">
        <f t="shared" si="1"/>
        <v>100</v>
      </c>
      <c r="L15" s="58">
        <f t="shared" si="6"/>
        <v>0</v>
      </c>
      <c r="M15" s="110">
        <f t="shared" si="2"/>
        <v>0</v>
      </c>
      <c r="N15" s="51">
        <f t="shared" si="7"/>
        <v>0</v>
      </c>
      <c r="O15" s="108">
        <f t="shared" si="3"/>
        <v>0</v>
      </c>
      <c r="P15" s="75">
        <f t="shared" si="8"/>
        <v>100</v>
      </c>
      <c r="Q15" s="5"/>
      <c r="R15" s="4"/>
      <c r="AA15" s="3"/>
    </row>
    <row r="16" spans="1:27" ht="21" customHeight="1">
      <c r="A16" s="16">
        <v>11</v>
      </c>
      <c r="B16" s="19" t="s">
        <v>56</v>
      </c>
      <c r="C16" s="41">
        <f t="shared" si="4"/>
        <v>3</v>
      </c>
      <c r="D16" s="20">
        <v>0</v>
      </c>
      <c r="E16" s="108">
        <f t="shared" si="5"/>
        <v>0</v>
      </c>
      <c r="F16" s="20">
        <v>1</v>
      </c>
      <c r="G16" s="108">
        <f t="shared" si="5"/>
        <v>33.333333333333336</v>
      </c>
      <c r="H16" s="20">
        <v>2</v>
      </c>
      <c r="I16" s="108">
        <f t="shared" si="0"/>
        <v>66.66666666666667</v>
      </c>
      <c r="J16" s="20">
        <v>0</v>
      </c>
      <c r="K16" s="109">
        <f t="shared" si="1"/>
        <v>0</v>
      </c>
      <c r="L16" s="58">
        <f t="shared" si="6"/>
        <v>3</v>
      </c>
      <c r="M16" s="110">
        <f t="shared" si="2"/>
        <v>100</v>
      </c>
      <c r="N16" s="51">
        <f t="shared" si="7"/>
        <v>1</v>
      </c>
      <c r="O16" s="108">
        <f t="shared" si="3"/>
        <v>33.333333333333336</v>
      </c>
      <c r="P16" s="75">
        <f t="shared" si="8"/>
        <v>100</v>
      </c>
      <c r="Q16" s="5"/>
      <c r="R16" s="4"/>
      <c r="AA16" s="3"/>
    </row>
    <row r="17" spans="1:27" ht="21" customHeight="1">
      <c r="A17" s="18">
        <v>12</v>
      </c>
      <c r="B17" s="19" t="s">
        <v>44</v>
      </c>
      <c r="C17" s="42">
        <f t="shared" si="4"/>
        <v>4</v>
      </c>
      <c r="D17" s="17">
        <v>0</v>
      </c>
      <c r="E17" s="111">
        <f t="shared" si="5"/>
        <v>0</v>
      </c>
      <c r="F17" s="17">
        <v>1</v>
      </c>
      <c r="G17" s="111">
        <f t="shared" si="5"/>
        <v>25</v>
      </c>
      <c r="H17" s="17">
        <v>1</v>
      </c>
      <c r="I17" s="111">
        <f t="shared" si="0"/>
        <v>25</v>
      </c>
      <c r="J17" s="17">
        <v>2</v>
      </c>
      <c r="K17" s="112">
        <f t="shared" si="1"/>
        <v>50</v>
      </c>
      <c r="L17" s="59">
        <f t="shared" si="6"/>
        <v>2</v>
      </c>
      <c r="M17" s="113">
        <f t="shared" si="2"/>
        <v>50</v>
      </c>
      <c r="N17" s="52">
        <f t="shared" si="7"/>
        <v>1</v>
      </c>
      <c r="O17" s="111">
        <f t="shared" si="3"/>
        <v>25</v>
      </c>
      <c r="P17" s="75">
        <f t="shared" si="8"/>
        <v>100</v>
      </c>
      <c r="Q17" s="5"/>
      <c r="R17" s="4"/>
      <c r="AA17" s="3"/>
    </row>
    <row r="18" spans="1:29" s="12" customFormat="1" ht="21" customHeight="1">
      <c r="A18" s="184" t="s">
        <v>14</v>
      </c>
      <c r="B18" s="218"/>
      <c r="C18" s="43">
        <f>SUM(C6:C17)</f>
        <v>80</v>
      </c>
      <c r="D18" s="23">
        <f>SUM(D6:D17)</f>
        <v>8</v>
      </c>
      <c r="E18" s="114">
        <f t="shared" si="5"/>
        <v>10</v>
      </c>
      <c r="F18" s="23">
        <f>SUM(F6:F17)</f>
        <v>20</v>
      </c>
      <c r="G18" s="114">
        <f t="shared" si="5"/>
        <v>25</v>
      </c>
      <c r="H18" s="178">
        <f>SUM(H6:H17)</f>
        <v>31</v>
      </c>
      <c r="I18" s="179">
        <f t="shared" si="0"/>
        <v>38.75</v>
      </c>
      <c r="J18" s="178">
        <f>SUM(J6:J17)</f>
        <v>21</v>
      </c>
      <c r="K18" s="181">
        <f t="shared" si="1"/>
        <v>26.25</v>
      </c>
      <c r="L18" s="182">
        <f>SUM(L6:L17)</f>
        <v>59</v>
      </c>
      <c r="M18" s="183">
        <f t="shared" si="2"/>
        <v>73.75</v>
      </c>
      <c r="N18" s="53">
        <f>SUM(N6:N17)</f>
        <v>28</v>
      </c>
      <c r="O18" s="114">
        <f t="shared" si="3"/>
        <v>35</v>
      </c>
      <c r="P18" s="219">
        <f>+M18/80*5</f>
        <v>4.609375</v>
      </c>
      <c r="Q18" s="8">
        <f>SUM(C6:C17)</f>
        <v>80</v>
      </c>
      <c r="R18" s="8">
        <f>SUM(D6:D17)</f>
        <v>8</v>
      </c>
      <c r="S18" s="34">
        <f>+R18/$Q18*100</f>
        <v>10</v>
      </c>
      <c r="T18" s="8">
        <f>SUM(F6:F17)</f>
        <v>20</v>
      </c>
      <c r="U18" s="34">
        <f>+T18/$Q18*100</f>
        <v>25</v>
      </c>
      <c r="V18" s="8">
        <f>SUM(H6:H17)</f>
        <v>31</v>
      </c>
      <c r="W18" s="34">
        <f>+V18/$Q18*100</f>
        <v>38.75</v>
      </c>
      <c r="X18" s="8">
        <f>SUM(J6:J17)</f>
        <v>21</v>
      </c>
      <c r="Y18" s="34">
        <f>+X18/$Q18*100</f>
        <v>26.25</v>
      </c>
      <c r="Z18" s="8">
        <f>SUM(L6:L17)</f>
        <v>59</v>
      </c>
      <c r="AA18" s="34">
        <f>+Z18/$Q18*100</f>
        <v>73.75</v>
      </c>
      <c r="AB18" s="8">
        <f>SUM(N6:N17)</f>
        <v>28</v>
      </c>
      <c r="AC18" s="34">
        <f>+AB18/$Q18*100</f>
        <v>35</v>
      </c>
    </row>
    <row r="19" spans="1:27" ht="21" customHeight="1">
      <c r="A19" s="192">
        <v>13</v>
      </c>
      <c r="B19" s="193" t="s">
        <v>15</v>
      </c>
      <c r="C19" s="41">
        <f>SUM(D19,F19,H19,J19)</f>
        <v>4</v>
      </c>
      <c r="D19" s="20">
        <v>0</v>
      </c>
      <c r="E19" s="108">
        <f t="shared" si="5"/>
        <v>0</v>
      </c>
      <c r="F19" s="20">
        <v>0</v>
      </c>
      <c r="G19" s="108">
        <f t="shared" si="5"/>
        <v>0</v>
      </c>
      <c r="H19" s="194">
        <v>1</v>
      </c>
      <c r="I19" s="195">
        <f t="shared" si="0"/>
        <v>25</v>
      </c>
      <c r="J19" s="194">
        <v>3</v>
      </c>
      <c r="K19" s="196">
        <f t="shared" si="1"/>
        <v>75</v>
      </c>
      <c r="L19" s="197">
        <f>SUM(D19,F19,H19)</f>
        <v>1</v>
      </c>
      <c r="M19" s="198">
        <f t="shared" si="2"/>
        <v>25</v>
      </c>
      <c r="N19" s="51">
        <f>SUM(D19,F19)</f>
        <v>0</v>
      </c>
      <c r="O19" s="108">
        <f t="shared" si="3"/>
        <v>0</v>
      </c>
      <c r="P19" s="75">
        <f t="shared" si="8"/>
        <v>100</v>
      </c>
      <c r="Q19" s="5"/>
      <c r="R19" s="4"/>
      <c r="AA19" s="3"/>
    </row>
    <row r="20" spans="1:27" ht="21" customHeight="1">
      <c r="A20" s="24">
        <v>14</v>
      </c>
      <c r="B20" s="19" t="s">
        <v>52</v>
      </c>
      <c r="C20" s="41">
        <f>SUM(D20,F20,H20,J20)</f>
        <v>15.5</v>
      </c>
      <c r="D20" s="20">
        <v>0</v>
      </c>
      <c r="E20" s="108">
        <f t="shared" si="5"/>
        <v>0</v>
      </c>
      <c r="F20" s="20">
        <v>2</v>
      </c>
      <c r="G20" s="108">
        <f t="shared" si="5"/>
        <v>12.903225806451612</v>
      </c>
      <c r="H20" s="20">
        <v>2</v>
      </c>
      <c r="I20" s="108">
        <f t="shared" si="0"/>
        <v>12.903225806451612</v>
      </c>
      <c r="J20" s="20">
        <v>11.5</v>
      </c>
      <c r="K20" s="109">
        <f t="shared" si="1"/>
        <v>74.19354838709677</v>
      </c>
      <c r="L20" s="58">
        <f>SUM(D20,F20,H20)</f>
        <v>4</v>
      </c>
      <c r="M20" s="110">
        <f t="shared" si="2"/>
        <v>25.806451612903224</v>
      </c>
      <c r="N20" s="51">
        <f>SUM(D20,F20)</f>
        <v>2</v>
      </c>
      <c r="O20" s="108">
        <f t="shared" si="3"/>
        <v>12.903225806451612</v>
      </c>
      <c r="P20" s="75">
        <f t="shared" si="8"/>
        <v>100</v>
      </c>
      <c r="Q20" s="5"/>
      <c r="R20" s="4"/>
      <c r="AA20" s="3"/>
    </row>
    <row r="21" spans="1:27" ht="21" customHeight="1">
      <c r="A21" s="24">
        <v>15</v>
      </c>
      <c r="B21" s="19" t="s">
        <v>16</v>
      </c>
      <c r="C21" s="41">
        <f>SUM(D21,F21,H21,J21)</f>
        <v>13.5</v>
      </c>
      <c r="D21" s="20">
        <v>0</v>
      </c>
      <c r="E21" s="108">
        <f t="shared" si="5"/>
        <v>0</v>
      </c>
      <c r="F21" s="20">
        <v>1</v>
      </c>
      <c r="G21" s="108">
        <f t="shared" si="5"/>
        <v>7.407407407407407</v>
      </c>
      <c r="H21" s="20">
        <v>5</v>
      </c>
      <c r="I21" s="108">
        <f t="shared" si="0"/>
        <v>37.03703703703704</v>
      </c>
      <c r="J21" s="20">
        <v>7.5</v>
      </c>
      <c r="K21" s="109">
        <f t="shared" si="1"/>
        <v>55.55555555555556</v>
      </c>
      <c r="L21" s="58">
        <f>SUM(D21,F21,H21)</f>
        <v>6</v>
      </c>
      <c r="M21" s="110">
        <f t="shared" si="2"/>
        <v>44.44444444444444</v>
      </c>
      <c r="N21" s="51">
        <f>SUM(D21,F21)</f>
        <v>1</v>
      </c>
      <c r="O21" s="108">
        <f t="shared" si="3"/>
        <v>7.407407407407407</v>
      </c>
      <c r="P21" s="75">
        <f t="shared" si="8"/>
        <v>100</v>
      </c>
      <c r="Q21" s="5"/>
      <c r="R21" s="4"/>
      <c r="AA21" s="3"/>
    </row>
    <row r="22" spans="1:27" ht="21" customHeight="1">
      <c r="A22" s="25">
        <v>16</v>
      </c>
      <c r="B22" s="19" t="s">
        <v>17</v>
      </c>
      <c r="C22" s="41">
        <f>SUM(D22,F22,H22,J22)</f>
        <v>10</v>
      </c>
      <c r="D22" s="20">
        <v>0</v>
      </c>
      <c r="E22" s="108">
        <f t="shared" si="5"/>
        <v>0</v>
      </c>
      <c r="F22" s="20">
        <v>1</v>
      </c>
      <c r="G22" s="108">
        <f t="shared" si="5"/>
        <v>10</v>
      </c>
      <c r="H22" s="20">
        <v>4</v>
      </c>
      <c r="I22" s="108">
        <f t="shared" si="0"/>
        <v>40</v>
      </c>
      <c r="J22" s="20">
        <v>5</v>
      </c>
      <c r="K22" s="109">
        <f t="shared" si="1"/>
        <v>50</v>
      </c>
      <c r="L22" s="58">
        <f>SUM(D22,F22,H22)</f>
        <v>5</v>
      </c>
      <c r="M22" s="110">
        <f t="shared" si="2"/>
        <v>50</v>
      </c>
      <c r="N22" s="51">
        <f>SUM(D22,F22)</f>
        <v>1</v>
      </c>
      <c r="O22" s="108">
        <f t="shared" si="3"/>
        <v>10</v>
      </c>
      <c r="P22" s="75">
        <f t="shared" si="8"/>
        <v>100</v>
      </c>
      <c r="Q22" s="5"/>
      <c r="R22" s="4"/>
      <c r="AA22" s="3"/>
    </row>
    <row r="23" spans="1:29" s="12" customFormat="1" ht="21" customHeight="1">
      <c r="A23" s="204" t="s">
        <v>18</v>
      </c>
      <c r="B23" s="184"/>
      <c r="C23" s="43">
        <f>SUM(C19:C22)</f>
        <v>43</v>
      </c>
      <c r="D23" s="23">
        <f>SUM(D19:D22)</f>
        <v>0</v>
      </c>
      <c r="E23" s="114">
        <f t="shared" si="5"/>
        <v>0</v>
      </c>
      <c r="F23" s="23">
        <f>SUM(F19:F22)</f>
        <v>4</v>
      </c>
      <c r="G23" s="114">
        <f t="shared" si="5"/>
        <v>9.30232558139535</v>
      </c>
      <c r="H23" s="199">
        <f>SUM(H19:H22)</f>
        <v>12</v>
      </c>
      <c r="I23" s="200">
        <f t="shared" si="0"/>
        <v>27.906976744186046</v>
      </c>
      <c r="J23" s="199">
        <f>SUM(J19:J22)</f>
        <v>27</v>
      </c>
      <c r="K23" s="201">
        <f t="shared" si="1"/>
        <v>62.7906976744186</v>
      </c>
      <c r="L23" s="202">
        <f>SUM(L19:L22)</f>
        <v>16</v>
      </c>
      <c r="M23" s="203">
        <f t="shared" si="2"/>
        <v>37.2093023255814</v>
      </c>
      <c r="N23" s="53">
        <f>SUM(N19:N22)</f>
        <v>4</v>
      </c>
      <c r="O23" s="114">
        <f t="shared" si="3"/>
        <v>9.30232558139535</v>
      </c>
      <c r="P23" s="75">
        <f t="shared" si="8"/>
        <v>100</v>
      </c>
      <c r="Q23" s="8">
        <f>SUM(C19:C22)</f>
        <v>43</v>
      </c>
      <c r="R23" s="8">
        <f>SUM(D19:D22)</f>
        <v>0</v>
      </c>
      <c r="S23" s="34">
        <f>+R23/$Q23*100</f>
        <v>0</v>
      </c>
      <c r="T23" s="8">
        <f>SUM(F19:F22)</f>
        <v>4</v>
      </c>
      <c r="U23" s="34">
        <f>+T23/$Q23*100</f>
        <v>9.30232558139535</v>
      </c>
      <c r="V23" s="8">
        <f>SUM(H19:H22)</f>
        <v>12</v>
      </c>
      <c r="W23" s="34">
        <f>+V23/$Q23*100</f>
        <v>27.906976744186046</v>
      </c>
      <c r="X23" s="8">
        <f>SUM(J19:J22)</f>
        <v>27</v>
      </c>
      <c r="Y23" s="34">
        <f>+X23/$Q23*100</f>
        <v>62.7906976744186</v>
      </c>
      <c r="Z23" s="8">
        <f>SUM(L19:L22)</f>
        <v>16</v>
      </c>
      <c r="AA23" s="34">
        <f>+Z23/$Q23*100</f>
        <v>37.2093023255814</v>
      </c>
      <c r="AB23" s="8">
        <f>SUM(N19:N22)</f>
        <v>4</v>
      </c>
      <c r="AC23" s="34">
        <f>+AB23/$Q23*100</f>
        <v>9.30232558139535</v>
      </c>
    </row>
    <row r="24" spans="1:27" ht="21" customHeight="1">
      <c r="A24" s="26">
        <v>17</v>
      </c>
      <c r="B24" s="19" t="s">
        <v>19</v>
      </c>
      <c r="C24" s="44">
        <f>SUM(D24,F24,H24,J24)</f>
        <v>8</v>
      </c>
      <c r="D24" s="21">
        <v>1</v>
      </c>
      <c r="E24" s="117">
        <f t="shared" si="5"/>
        <v>12.5</v>
      </c>
      <c r="F24" s="21">
        <v>0</v>
      </c>
      <c r="G24" s="117">
        <f t="shared" si="5"/>
        <v>0</v>
      </c>
      <c r="H24" s="21">
        <v>5</v>
      </c>
      <c r="I24" s="117">
        <f t="shared" si="0"/>
        <v>62.5</v>
      </c>
      <c r="J24" s="21">
        <v>2</v>
      </c>
      <c r="K24" s="118">
        <f t="shared" si="1"/>
        <v>25</v>
      </c>
      <c r="L24" s="61">
        <f>SUM(D24,F24,H24)</f>
        <v>6</v>
      </c>
      <c r="M24" s="119">
        <f t="shared" si="2"/>
        <v>75</v>
      </c>
      <c r="N24" s="54">
        <f>SUM(D24,F24)</f>
        <v>1</v>
      </c>
      <c r="O24" s="117">
        <f t="shared" si="3"/>
        <v>12.5</v>
      </c>
      <c r="P24" s="75">
        <f t="shared" si="8"/>
        <v>100</v>
      </c>
      <c r="Q24" s="5"/>
      <c r="R24" s="4"/>
      <c r="AA24" s="3"/>
    </row>
    <row r="25" spans="1:27" ht="21" customHeight="1">
      <c r="A25" s="27">
        <v>18</v>
      </c>
      <c r="B25" s="19" t="s">
        <v>20</v>
      </c>
      <c r="C25" s="44">
        <f>SUM(D25,F25,H25,J25)</f>
        <v>11</v>
      </c>
      <c r="D25" s="20">
        <v>0</v>
      </c>
      <c r="E25" s="108">
        <f t="shared" si="5"/>
        <v>0</v>
      </c>
      <c r="F25" s="20">
        <v>4</v>
      </c>
      <c r="G25" s="108">
        <f t="shared" si="5"/>
        <v>36.36363636363637</v>
      </c>
      <c r="H25" s="20">
        <v>5</v>
      </c>
      <c r="I25" s="108">
        <f t="shared" si="0"/>
        <v>45.45454545454545</v>
      </c>
      <c r="J25" s="20">
        <v>2</v>
      </c>
      <c r="K25" s="109">
        <f t="shared" si="1"/>
        <v>18.181818181818183</v>
      </c>
      <c r="L25" s="61">
        <f>SUM(D25,F25,H25)</f>
        <v>9</v>
      </c>
      <c r="M25" s="110">
        <f t="shared" si="2"/>
        <v>81.81818181818181</v>
      </c>
      <c r="N25" s="54">
        <f>SUM(D25,F25)</f>
        <v>4</v>
      </c>
      <c r="O25" s="108">
        <f t="shared" si="3"/>
        <v>36.36363636363637</v>
      </c>
      <c r="P25" s="75">
        <f t="shared" si="8"/>
        <v>100</v>
      </c>
      <c r="Q25" s="5"/>
      <c r="R25" s="4"/>
      <c r="AA25" s="3"/>
    </row>
    <row r="26" spans="1:27" ht="21" customHeight="1">
      <c r="A26" s="27">
        <v>19</v>
      </c>
      <c r="B26" s="19" t="s">
        <v>21</v>
      </c>
      <c r="C26" s="44">
        <f>SUM(D26,F26,H26,J26)</f>
        <v>11</v>
      </c>
      <c r="D26" s="20">
        <v>2</v>
      </c>
      <c r="E26" s="108">
        <f t="shared" si="5"/>
        <v>18.181818181818183</v>
      </c>
      <c r="F26" s="20">
        <v>5</v>
      </c>
      <c r="G26" s="108">
        <f t="shared" si="5"/>
        <v>45.45454545454545</v>
      </c>
      <c r="H26" s="20">
        <v>3</v>
      </c>
      <c r="I26" s="108">
        <f t="shared" si="0"/>
        <v>27.272727272727273</v>
      </c>
      <c r="J26" s="20">
        <v>1</v>
      </c>
      <c r="K26" s="109">
        <f t="shared" si="1"/>
        <v>9.090909090909092</v>
      </c>
      <c r="L26" s="61">
        <f>SUM(D26,F26,H26)</f>
        <v>10</v>
      </c>
      <c r="M26" s="110">
        <f t="shared" si="2"/>
        <v>90.9090909090909</v>
      </c>
      <c r="N26" s="54">
        <f>SUM(D26,F26)</f>
        <v>7</v>
      </c>
      <c r="O26" s="108">
        <f t="shared" si="3"/>
        <v>63.63636363636363</v>
      </c>
      <c r="P26" s="75">
        <f t="shared" si="8"/>
        <v>100</v>
      </c>
      <c r="Q26" s="5"/>
      <c r="R26" s="4"/>
      <c r="AA26" s="3"/>
    </row>
    <row r="27" spans="1:27" ht="21" customHeight="1">
      <c r="A27" s="28">
        <v>20</v>
      </c>
      <c r="B27" s="19" t="s">
        <v>22</v>
      </c>
      <c r="C27" s="44">
        <f>SUM(D27,F27,H27,J27)</f>
        <v>10</v>
      </c>
      <c r="D27" s="17">
        <v>0</v>
      </c>
      <c r="E27" s="120">
        <f t="shared" si="5"/>
        <v>0</v>
      </c>
      <c r="F27" s="17">
        <v>2</v>
      </c>
      <c r="G27" s="120">
        <f t="shared" si="5"/>
        <v>20</v>
      </c>
      <c r="H27" s="17">
        <v>5</v>
      </c>
      <c r="I27" s="120">
        <f t="shared" si="0"/>
        <v>50</v>
      </c>
      <c r="J27" s="17">
        <v>3</v>
      </c>
      <c r="K27" s="121">
        <f t="shared" si="1"/>
        <v>30</v>
      </c>
      <c r="L27" s="61">
        <f>SUM(D27,F27,H27)</f>
        <v>7</v>
      </c>
      <c r="M27" s="122">
        <f t="shared" si="2"/>
        <v>70</v>
      </c>
      <c r="N27" s="54">
        <f>SUM(D27,F27)</f>
        <v>2</v>
      </c>
      <c r="O27" s="120">
        <f t="shared" si="3"/>
        <v>20</v>
      </c>
      <c r="P27" s="75">
        <f t="shared" si="8"/>
        <v>100</v>
      </c>
      <c r="Q27" s="5"/>
      <c r="R27" s="4"/>
      <c r="AA27" s="3"/>
    </row>
    <row r="28" spans="1:29" s="12" customFormat="1" ht="21" customHeight="1">
      <c r="A28" s="22" t="s">
        <v>23</v>
      </c>
      <c r="B28" s="22"/>
      <c r="C28" s="43">
        <f>SUM(C24:C27)</f>
        <v>40</v>
      </c>
      <c r="D28" s="23">
        <f>SUM(D24:D27)</f>
        <v>3</v>
      </c>
      <c r="E28" s="114">
        <f t="shared" si="5"/>
        <v>7.5</v>
      </c>
      <c r="F28" s="23">
        <f>SUM(F24:F27)</f>
        <v>11</v>
      </c>
      <c r="G28" s="114">
        <f t="shared" si="5"/>
        <v>27.5</v>
      </c>
      <c r="H28" s="23">
        <f>SUM(H24:H27)</f>
        <v>18</v>
      </c>
      <c r="I28" s="114">
        <f t="shared" si="0"/>
        <v>45</v>
      </c>
      <c r="J28" s="23">
        <f>SUM(J24:J27)</f>
        <v>8</v>
      </c>
      <c r="K28" s="115">
        <f t="shared" si="1"/>
        <v>20</v>
      </c>
      <c r="L28" s="60">
        <f>SUM(L24:L27)</f>
        <v>32</v>
      </c>
      <c r="M28" s="116">
        <f t="shared" si="2"/>
        <v>80</v>
      </c>
      <c r="N28" s="53">
        <f>SUM(N24:N27)</f>
        <v>14</v>
      </c>
      <c r="O28" s="114">
        <f t="shared" si="3"/>
        <v>35</v>
      </c>
      <c r="P28" s="75">
        <f t="shared" si="8"/>
        <v>100</v>
      </c>
      <c r="Q28" s="8">
        <f>SUM(C24:C27)</f>
        <v>40</v>
      </c>
      <c r="R28" s="8">
        <f>SUM(D24:D27)</f>
        <v>3</v>
      </c>
      <c r="S28" s="34">
        <f>+R28/$Q28*100</f>
        <v>7.5</v>
      </c>
      <c r="T28" s="8">
        <f>SUM(F24:F27)</f>
        <v>11</v>
      </c>
      <c r="U28" s="34">
        <f>+T28/$Q28*100</f>
        <v>27.500000000000004</v>
      </c>
      <c r="V28" s="8">
        <f>SUM(H24:H27)</f>
        <v>18</v>
      </c>
      <c r="W28" s="34">
        <f>+V28/$Q28*100</f>
        <v>45</v>
      </c>
      <c r="X28" s="8">
        <f>SUM(J24:J27)</f>
        <v>8</v>
      </c>
      <c r="Y28" s="34">
        <f>+X28/$Q28*100</f>
        <v>20</v>
      </c>
      <c r="Z28" s="8">
        <f>SUM(L24:L27)</f>
        <v>32</v>
      </c>
      <c r="AA28" s="34">
        <f>+Z28/$Q28*100</f>
        <v>80</v>
      </c>
      <c r="AB28" s="8">
        <f>SUM(N24:N27)</f>
        <v>14</v>
      </c>
      <c r="AC28" s="34">
        <f>+AB28/$Q28*100</f>
        <v>35</v>
      </c>
    </row>
    <row r="29" spans="1:27" ht="20.25" customHeight="1">
      <c r="A29" s="29">
        <v>21</v>
      </c>
      <c r="B29" s="19" t="s">
        <v>57</v>
      </c>
      <c r="C29" s="44">
        <f>SUM(D29,F29,H29,J29)</f>
        <v>7</v>
      </c>
      <c r="D29" s="21">
        <v>0</v>
      </c>
      <c r="E29" s="117">
        <f t="shared" si="5"/>
        <v>0</v>
      </c>
      <c r="F29" s="21">
        <v>0</v>
      </c>
      <c r="G29" s="117">
        <f t="shared" si="5"/>
        <v>0</v>
      </c>
      <c r="H29" s="21">
        <v>0</v>
      </c>
      <c r="I29" s="117">
        <f t="shared" si="0"/>
        <v>0</v>
      </c>
      <c r="J29" s="21">
        <v>7</v>
      </c>
      <c r="K29" s="118">
        <f t="shared" si="1"/>
        <v>100</v>
      </c>
      <c r="L29" s="61">
        <f>SUM(D29,F29,H29)</f>
        <v>0</v>
      </c>
      <c r="M29" s="119">
        <f t="shared" si="2"/>
        <v>0</v>
      </c>
      <c r="N29" s="54">
        <f>SUM(D29,F29)</f>
        <v>0</v>
      </c>
      <c r="O29" s="117">
        <f t="shared" si="3"/>
        <v>0</v>
      </c>
      <c r="P29" s="75">
        <f t="shared" si="8"/>
        <v>100</v>
      </c>
      <c r="Q29" s="5"/>
      <c r="R29" s="4"/>
      <c r="AA29" s="3"/>
    </row>
    <row r="30" spans="1:27" ht="20.25" customHeight="1">
      <c r="A30" s="27">
        <v>22</v>
      </c>
      <c r="B30" s="19" t="s">
        <v>24</v>
      </c>
      <c r="C30" s="44">
        <f aca="true" t="shared" si="9" ref="C30:C44">SUM(D30,F30,H30,J30)</f>
        <v>10</v>
      </c>
      <c r="D30" s="21">
        <v>0</v>
      </c>
      <c r="E30" s="117">
        <f t="shared" si="5"/>
        <v>0</v>
      </c>
      <c r="F30" s="21">
        <v>0</v>
      </c>
      <c r="G30" s="117">
        <f t="shared" si="5"/>
        <v>0</v>
      </c>
      <c r="H30" s="21">
        <v>4</v>
      </c>
      <c r="I30" s="117">
        <f t="shared" si="0"/>
        <v>40</v>
      </c>
      <c r="J30" s="21">
        <v>6</v>
      </c>
      <c r="K30" s="118">
        <f t="shared" si="1"/>
        <v>60</v>
      </c>
      <c r="L30" s="61">
        <f aca="true" t="shared" si="10" ref="L30:L44">SUM(D30,F30,H30)</f>
        <v>4</v>
      </c>
      <c r="M30" s="119">
        <f t="shared" si="2"/>
        <v>40</v>
      </c>
      <c r="N30" s="54">
        <f aca="true" t="shared" si="11" ref="N30:N44">SUM(D30,F30)</f>
        <v>0</v>
      </c>
      <c r="O30" s="117">
        <f t="shared" si="3"/>
        <v>0</v>
      </c>
      <c r="P30" s="75">
        <f t="shared" si="8"/>
        <v>100</v>
      </c>
      <c r="Q30" s="5"/>
      <c r="R30" s="4"/>
      <c r="AA30" s="3"/>
    </row>
    <row r="31" spans="1:27" ht="20.25" customHeight="1">
      <c r="A31" s="29">
        <v>23</v>
      </c>
      <c r="B31" s="19" t="s">
        <v>25</v>
      </c>
      <c r="C31" s="44">
        <f t="shared" si="9"/>
        <v>7</v>
      </c>
      <c r="D31" s="21">
        <v>0</v>
      </c>
      <c r="E31" s="117">
        <f t="shared" si="5"/>
        <v>0</v>
      </c>
      <c r="F31" s="21">
        <v>1</v>
      </c>
      <c r="G31" s="117">
        <f t="shared" si="5"/>
        <v>14.285714285714286</v>
      </c>
      <c r="H31" s="21">
        <v>1</v>
      </c>
      <c r="I31" s="117">
        <f t="shared" si="0"/>
        <v>14.285714285714286</v>
      </c>
      <c r="J31" s="21">
        <v>5</v>
      </c>
      <c r="K31" s="118">
        <f t="shared" si="1"/>
        <v>71.42857142857143</v>
      </c>
      <c r="L31" s="61">
        <f t="shared" si="10"/>
        <v>2</v>
      </c>
      <c r="M31" s="119">
        <f t="shared" si="2"/>
        <v>28.571428571428573</v>
      </c>
      <c r="N31" s="54">
        <f t="shared" si="11"/>
        <v>1</v>
      </c>
      <c r="O31" s="117">
        <f t="shared" si="3"/>
        <v>14.285714285714286</v>
      </c>
      <c r="P31" s="75">
        <f t="shared" si="8"/>
        <v>100</v>
      </c>
      <c r="Q31" s="5"/>
      <c r="R31" s="4"/>
      <c r="AA31" s="3"/>
    </row>
    <row r="32" spans="1:27" ht="20.25" customHeight="1">
      <c r="A32" s="27">
        <v>24</v>
      </c>
      <c r="B32" s="19" t="s">
        <v>26</v>
      </c>
      <c r="C32" s="44">
        <f t="shared" si="9"/>
        <v>10</v>
      </c>
      <c r="D32" s="21">
        <v>0</v>
      </c>
      <c r="E32" s="117">
        <f t="shared" si="5"/>
        <v>0</v>
      </c>
      <c r="F32" s="21">
        <v>2</v>
      </c>
      <c r="G32" s="117">
        <f t="shared" si="5"/>
        <v>20</v>
      </c>
      <c r="H32" s="21">
        <v>5</v>
      </c>
      <c r="I32" s="117">
        <f t="shared" si="0"/>
        <v>50</v>
      </c>
      <c r="J32" s="21">
        <v>3</v>
      </c>
      <c r="K32" s="118">
        <f t="shared" si="1"/>
        <v>30</v>
      </c>
      <c r="L32" s="61">
        <f t="shared" si="10"/>
        <v>7</v>
      </c>
      <c r="M32" s="119">
        <f t="shared" si="2"/>
        <v>70</v>
      </c>
      <c r="N32" s="54">
        <f>SUM(D32,F32)</f>
        <v>2</v>
      </c>
      <c r="O32" s="117">
        <f t="shared" si="3"/>
        <v>20</v>
      </c>
      <c r="P32" s="75">
        <f t="shared" si="8"/>
        <v>100</v>
      </c>
      <c r="Q32" s="5"/>
      <c r="R32" s="4"/>
      <c r="AA32" s="3"/>
    </row>
    <row r="33" spans="1:27" ht="20.25" customHeight="1">
      <c r="A33" s="29">
        <v>25</v>
      </c>
      <c r="B33" s="19" t="s">
        <v>27</v>
      </c>
      <c r="C33" s="44">
        <f t="shared" si="9"/>
        <v>9</v>
      </c>
      <c r="D33" s="21">
        <v>1</v>
      </c>
      <c r="E33" s="117">
        <f t="shared" si="5"/>
        <v>11.11111111111111</v>
      </c>
      <c r="F33" s="21">
        <v>0</v>
      </c>
      <c r="G33" s="117">
        <f t="shared" si="5"/>
        <v>0</v>
      </c>
      <c r="H33" s="21">
        <v>4</v>
      </c>
      <c r="I33" s="117">
        <f t="shared" si="0"/>
        <v>44.44444444444444</v>
      </c>
      <c r="J33" s="21">
        <v>4</v>
      </c>
      <c r="K33" s="118">
        <f t="shared" si="1"/>
        <v>44.44444444444444</v>
      </c>
      <c r="L33" s="61">
        <f t="shared" si="10"/>
        <v>5</v>
      </c>
      <c r="M33" s="119">
        <f t="shared" si="2"/>
        <v>55.55555555555556</v>
      </c>
      <c r="N33" s="54">
        <f t="shared" si="11"/>
        <v>1</v>
      </c>
      <c r="O33" s="117">
        <f t="shared" si="3"/>
        <v>11.11111111111111</v>
      </c>
      <c r="P33" s="75">
        <f t="shared" si="8"/>
        <v>100</v>
      </c>
      <c r="Q33" s="5"/>
      <c r="R33" s="4"/>
      <c r="AA33" s="3"/>
    </row>
    <row r="34" spans="1:27" s="216" customFormat="1" ht="20.25" customHeight="1">
      <c r="A34" s="210">
        <v>26</v>
      </c>
      <c r="B34" s="180" t="s">
        <v>28</v>
      </c>
      <c r="C34" s="44">
        <f t="shared" si="9"/>
        <v>19</v>
      </c>
      <c r="D34" s="21">
        <v>0</v>
      </c>
      <c r="E34" s="117">
        <f t="shared" si="5"/>
        <v>0</v>
      </c>
      <c r="F34" s="211">
        <v>4</v>
      </c>
      <c r="G34" s="212">
        <f t="shared" si="5"/>
        <v>21.05263157894737</v>
      </c>
      <c r="H34" s="211">
        <v>4</v>
      </c>
      <c r="I34" s="212">
        <f t="shared" si="0"/>
        <v>21.05263157894737</v>
      </c>
      <c r="J34" s="21">
        <v>11</v>
      </c>
      <c r="K34" s="118">
        <f t="shared" si="1"/>
        <v>57.89473684210526</v>
      </c>
      <c r="L34" s="61">
        <f t="shared" si="10"/>
        <v>8</v>
      </c>
      <c r="M34" s="119">
        <f t="shared" si="2"/>
        <v>42.10526315789474</v>
      </c>
      <c r="N34" s="213">
        <f t="shared" si="11"/>
        <v>4</v>
      </c>
      <c r="O34" s="212">
        <f t="shared" si="3"/>
        <v>21.05263157894737</v>
      </c>
      <c r="P34" s="75">
        <f t="shared" si="8"/>
        <v>100</v>
      </c>
      <c r="Q34" s="214"/>
      <c r="R34" s="215"/>
      <c r="AA34" s="217"/>
    </row>
    <row r="35" spans="1:27" ht="20.25" customHeight="1">
      <c r="A35" s="29">
        <v>27</v>
      </c>
      <c r="B35" s="19" t="s">
        <v>29</v>
      </c>
      <c r="C35" s="44">
        <f t="shared" si="9"/>
        <v>5</v>
      </c>
      <c r="D35" s="21">
        <v>0</v>
      </c>
      <c r="E35" s="117">
        <f t="shared" si="5"/>
        <v>0</v>
      </c>
      <c r="F35" s="21">
        <v>1</v>
      </c>
      <c r="G35" s="117">
        <f t="shared" si="5"/>
        <v>20</v>
      </c>
      <c r="H35" s="21">
        <v>3</v>
      </c>
      <c r="I35" s="117">
        <f t="shared" si="0"/>
        <v>60</v>
      </c>
      <c r="J35" s="21">
        <v>1</v>
      </c>
      <c r="K35" s="118">
        <f t="shared" si="1"/>
        <v>20</v>
      </c>
      <c r="L35" s="61">
        <f t="shared" si="10"/>
        <v>4</v>
      </c>
      <c r="M35" s="119">
        <f t="shared" si="2"/>
        <v>80</v>
      </c>
      <c r="N35" s="54">
        <f t="shared" si="11"/>
        <v>1</v>
      </c>
      <c r="O35" s="117">
        <f t="shared" si="3"/>
        <v>20</v>
      </c>
      <c r="P35" s="75">
        <f t="shared" si="8"/>
        <v>100</v>
      </c>
      <c r="Q35" s="5"/>
      <c r="R35" s="4"/>
      <c r="AA35" s="3"/>
    </row>
    <row r="36" spans="1:27" ht="20.25" customHeight="1">
      <c r="A36" s="27">
        <v>28</v>
      </c>
      <c r="B36" s="19" t="s">
        <v>30</v>
      </c>
      <c r="C36" s="44">
        <f t="shared" si="9"/>
        <v>10</v>
      </c>
      <c r="D36" s="21">
        <v>0</v>
      </c>
      <c r="E36" s="117">
        <f t="shared" si="5"/>
        <v>0</v>
      </c>
      <c r="F36" s="21">
        <v>3</v>
      </c>
      <c r="G36" s="117">
        <f t="shared" si="5"/>
        <v>30</v>
      </c>
      <c r="H36" s="21">
        <v>6</v>
      </c>
      <c r="I36" s="117">
        <f t="shared" si="0"/>
        <v>60</v>
      </c>
      <c r="J36" s="21">
        <v>1</v>
      </c>
      <c r="K36" s="118">
        <f t="shared" si="1"/>
        <v>10</v>
      </c>
      <c r="L36" s="61">
        <f t="shared" si="10"/>
        <v>9</v>
      </c>
      <c r="M36" s="119">
        <f t="shared" si="2"/>
        <v>90</v>
      </c>
      <c r="N36" s="54">
        <f t="shared" si="11"/>
        <v>3</v>
      </c>
      <c r="O36" s="117">
        <f t="shared" si="3"/>
        <v>30</v>
      </c>
      <c r="P36" s="75">
        <f t="shared" si="8"/>
        <v>100</v>
      </c>
      <c r="Q36" s="5"/>
      <c r="R36" s="4"/>
      <c r="AA36" s="3"/>
    </row>
    <row r="37" spans="1:27" s="216" customFormat="1" ht="20.25" customHeight="1">
      <c r="A37" s="220">
        <v>29</v>
      </c>
      <c r="B37" s="180" t="s">
        <v>31</v>
      </c>
      <c r="C37" s="44">
        <f t="shared" si="9"/>
        <v>8</v>
      </c>
      <c r="D37" s="21">
        <v>0</v>
      </c>
      <c r="E37" s="117">
        <f t="shared" si="5"/>
        <v>0</v>
      </c>
      <c r="F37" s="211">
        <v>2</v>
      </c>
      <c r="G37" s="212">
        <f t="shared" si="5"/>
        <v>25</v>
      </c>
      <c r="H37" s="211">
        <v>5</v>
      </c>
      <c r="I37" s="212">
        <f t="shared" si="0"/>
        <v>62.5</v>
      </c>
      <c r="J37" s="21">
        <v>1</v>
      </c>
      <c r="K37" s="118">
        <f t="shared" si="1"/>
        <v>12.5</v>
      </c>
      <c r="L37" s="61">
        <f t="shared" si="10"/>
        <v>7</v>
      </c>
      <c r="M37" s="119">
        <f t="shared" si="2"/>
        <v>87.5</v>
      </c>
      <c r="N37" s="213">
        <f t="shared" si="11"/>
        <v>2</v>
      </c>
      <c r="O37" s="212">
        <f t="shared" si="3"/>
        <v>25</v>
      </c>
      <c r="P37" s="225">
        <f t="shared" si="8"/>
        <v>100</v>
      </c>
      <c r="Q37" s="214"/>
      <c r="R37" s="215"/>
      <c r="AA37" s="217"/>
    </row>
    <row r="38" spans="1:27" ht="20.25" customHeight="1">
      <c r="A38" s="27">
        <v>30</v>
      </c>
      <c r="B38" s="19" t="s">
        <v>32</v>
      </c>
      <c r="C38" s="44">
        <f t="shared" si="9"/>
        <v>12</v>
      </c>
      <c r="D38" s="21">
        <v>0</v>
      </c>
      <c r="E38" s="117">
        <f t="shared" si="5"/>
        <v>0</v>
      </c>
      <c r="F38" s="21">
        <v>3</v>
      </c>
      <c r="G38" s="117">
        <f t="shared" si="5"/>
        <v>25</v>
      </c>
      <c r="H38" s="21">
        <v>6</v>
      </c>
      <c r="I38" s="117">
        <f t="shared" si="0"/>
        <v>50</v>
      </c>
      <c r="J38" s="21">
        <v>3</v>
      </c>
      <c r="K38" s="118">
        <f t="shared" si="1"/>
        <v>25</v>
      </c>
      <c r="L38" s="61">
        <f t="shared" si="10"/>
        <v>9</v>
      </c>
      <c r="M38" s="119">
        <f t="shared" si="2"/>
        <v>75</v>
      </c>
      <c r="N38" s="54">
        <f t="shared" si="11"/>
        <v>3</v>
      </c>
      <c r="O38" s="117">
        <f aca="true" t="shared" si="12" ref="O38:O68">N38*100/$C38</f>
        <v>25</v>
      </c>
      <c r="P38" s="75">
        <f t="shared" si="8"/>
        <v>100</v>
      </c>
      <c r="Q38" s="5"/>
      <c r="R38" s="4"/>
      <c r="AA38" s="3"/>
    </row>
    <row r="39" spans="1:27" ht="20.25" customHeight="1">
      <c r="A39" s="29">
        <v>31</v>
      </c>
      <c r="B39" s="19" t="s">
        <v>33</v>
      </c>
      <c r="C39" s="44">
        <f t="shared" si="9"/>
        <v>12</v>
      </c>
      <c r="D39" s="21">
        <v>1</v>
      </c>
      <c r="E39" s="117">
        <f t="shared" si="5"/>
        <v>8.333333333333334</v>
      </c>
      <c r="F39" s="21">
        <v>4</v>
      </c>
      <c r="G39" s="117">
        <f t="shared" si="5"/>
        <v>33.333333333333336</v>
      </c>
      <c r="H39" s="21">
        <v>6</v>
      </c>
      <c r="I39" s="117">
        <f t="shared" si="0"/>
        <v>50</v>
      </c>
      <c r="J39" s="21">
        <v>1</v>
      </c>
      <c r="K39" s="118">
        <f t="shared" si="1"/>
        <v>8.333333333333334</v>
      </c>
      <c r="L39" s="61">
        <f t="shared" si="10"/>
        <v>11</v>
      </c>
      <c r="M39" s="119">
        <f t="shared" si="2"/>
        <v>91.66666666666667</v>
      </c>
      <c r="N39" s="54">
        <f t="shared" si="11"/>
        <v>5</v>
      </c>
      <c r="O39" s="117">
        <f t="shared" si="12"/>
        <v>41.666666666666664</v>
      </c>
      <c r="P39" s="75">
        <f t="shared" si="8"/>
        <v>100</v>
      </c>
      <c r="Q39" s="5"/>
      <c r="R39" s="4"/>
      <c r="AA39" s="3"/>
    </row>
    <row r="40" spans="1:27" ht="20.25" customHeight="1">
      <c r="A40" s="27">
        <v>32</v>
      </c>
      <c r="B40" s="19" t="s">
        <v>34</v>
      </c>
      <c r="C40" s="44">
        <f t="shared" si="9"/>
        <v>10</v>
      </c>
      <c r="D40" s="21">
        <v>0</v>
      </c>
      <c r="E40" s="117">
        <f t="shared" si="5"/>
        <v>0</v>
      </c>
      <c r="F40" s="21">
        <v>1</v>
      </c>
      <c r="G40" s="117">
        <f t="shared" si="5"/>
        <v>10</v>
      </c>
      <c r="H40" s="21">
        <v>2</v>
      </c>
      <c r="I40" s="117">
        <f t="shared" si="0"/>
        <v>20</v>
      </c>
      <c r="J40" s="21">
        <v>7</v>
      </c>
      <c r="K40" s="118">
        <f t="shared" si="1"/>
        <v>70</v>
      </c>
      <c r="L40" s="61">
        <f t="shared" si="10"/>
        <v>3</v>
      </c>
      <c r="M40" s="119">
        <f t="shared" si="2"/>
        <v>30</v>
      </c>
      <c r="N40" s="54">
        <f t="shared" si="11"/>
        <v>1</v>
      </c>
      <c r="O40" s="117">
        <f t="shared" si="12"/>
        <v>10</v>
      </c>
      <c r="P40" s="75">
        <f t="shared" si="8"/>
        <v>100</v>
      </c>
      <c r="Q40" s="5"/>
      <c r="R40" s="4"/>
      <c r="AA40" s="3"/>
    </row>
    <row r="41" spans="1:27" ht="20.25" customHeight="1">
      <c r="A41" s="29">
        <v>33</v>
      </c>
      <c r="B41" s="19" t="s">
        <v>35</v>
      </c>
      <c r="C41" s="44">
        <f t="shared" si="9"/>
        <v>10</v>
      </c>
      <c r="D41" s="21">
        <v>0</v>
      </c>
      <c r="E41" s="117">
        <f t="shared" si="5"/>
        <v>0</v>
      </c>
      <c r="F41" s="21">
        <v>0</v>
      </c>
      <c r="G41" s="117">
        <f t="shared" si="5"/>
        <v>0</v>
      </c>
      <c r="H41" s="21">
        <v>4</v>
      </c>
      <c r="I41" s="117">
        <f t="shared" si="0"/>
        <v>40</v>
      </c>
      <c r="J41" s="21">
        <v>6</v>
      </c>
      <c r="K41" s="118">
        <f t="shared" si="1"/>
        <v>60</v>
      </c>
      <c r="L41" s="61">
        <f t="shared" si="10"/>
        <v>4</v>
      </c>
      <c r="M41" s="119">
        <f t="shared" si="2"/>
        <v>40</v>
      </c>
      <c r="N41" s="54">
        <f t="shared" si="11"/>
        <v>0</v>
      </c>
      <c r="O41" s="117">
        <f t="shared" si="12"/>
        <v>0</v>
      </c>
      <c r="P41" s="75">
        <f t="shared" si="8"/>
        <v>100</v>
      </c>
      <c r="Q41" s="5"/>
      <c r="R41" s="4"/>
      <c r="AA41" s="3"/>
    </row>
    <row r="42" spans="1:27" ht="20.25" customHeight="1">
      <c r="A42" s="27">
        <v>34</v>
      </c>
      <c r="B42" s="19" t="s">
        <v>36</v>
      </c>
      <c r="C42" s="44">
        <f t="shared" si="9"/>
        <v>7</v>
      </c>
      <c r="D42" s="21">
        <v>0</v>
      </c>
      <c r="E42" s="117">
        <f t="shared" si="5"/>
        <v>0</v>
      </c>
      <c r="F42" s="21">
        <v>1</v>
      </c>
      <c r="G42" s="117">
        <f t="shared" si="5"/>
        <v>14.285714285714286</v>
      </c>
      <c r="H42" s="21">
        <v>4</v>
      </c>
      <c r="I42" s="117">
        <f t="shared" si="0"/>
        <v>57.142857142857146</v>
      </c>
      <c r="J42" s="21">
        <v>2</v>
      </c>
      <c r="K42" s="118">
        <f t="shared" si="1"/>
        <v>28.571428571428573</v>
      </c>
      <c r="L42" s="61">
        <f t="shared" si="10"/>
        <v>5</v>
      </c>
      <c r="M42" s="119">
        <f t="shared" si="2"/>
        <v>71.42857142857143</v>
      </c>
      <c r="N42" s="54">
        <f t="shared" si="11"/>
        <v>1</v>
      </c>
      <c r="O42" s="117">
        <f t="shared" si="12"/>
        <v>14.285714285714286</v>
      </c>
      <c r="P42" s="75">
        <f t="shared" si="8"/>
        <v>100</v>
      </c>
      <c r="Q42" s="5"/>
      <c r="R42" s="4"/>
      <c r="AA42" s="3"/>
    </row>
    <row r="43" spans="1:27" ht="20.25" customHeight="1">
      <c r="A43" s="29">
        <v>35</v>
      </c>
      <c r="B43" s="19" t="s">
        <v>72</v>
      </c>
      <c r="C43" s="44">
        <f t="shared" si="9"/>
        <v>3</v>
      </c>
      <c r="D43" s="21">
        <v>0</v>
      </c>
      <c r="E43" s="117">
        <f t="shared" si="5"/>
        <v>0</v>
      </c>
      <c r="F43" s="21">
        <v>0</v>
      </c>
      <c r="G43" s="117">
        <f t="shared" si="5"/>
        <v>0</v>
      </c>
      <c r="H43" s="21">
        <v>1</v>
      </c>
      <c r="I43" s="117">
        <f t="shared" si="0"/>
        <v>33.333333333333336</v>
      </c>
      <c r="J43" s="21">
        <v>2</v>
      </c>
      <c r="K43" s="118">
        <f t="shared" si="1"/>
        <v>66.66666666666667</v>
      </c>
      <c r="L43" s="61">
        <f t="shared" si="10"/>
        <v>1</v>
      </c>
      <c r="M43" s="119">
        <f t="shared" si="2"/>
        <v>33.333333333333336</v>
      </c>
      <c r="N43" s="54">
        <f t="shared" si="11"/>
        <v>0</v>
      </c>
      <c r="O43" s="117">
        <f t="shared" si="12"/>
        <v>0</v>
      </c>
      <c r="P43" s="75">
        <f t="shared" si="8"/>
        <v>100</v>
      </c>
      <c r="Q43" s="5"/>
      <c r="R43" s="4"/>
      <c r="AA43" s="3"/>
    </row>
    <row r="44" spans="1:27" ht="20.25" customHeight="1">
      <c r="A44" s="210">
        <v>36</v>
      </c>
      <c r="B44" s="180" t="s">
        <v>37</v>
      </c>
      <c r="C44" s="44">
        <f t="shared" si="9"/>
        <v>8</v>
      </c>
      <c r="D44" s="21">
        <v>1</v>
      </c>
      <c r="E44" s="117">
        <f t="shared" si="5"/>
        <v>12.5</v>
      </c>
      <c r="F44" s="21">
        <v>1</v>
      </c>
      <c r="G44" s="117">
        <f t="shared" si="5"/>
        <v>12.5</v>
      </c>
      <c r="H44" s="211">
        <v>2</v>
      </c>
      <c r="I44" s="212">
        <f t="shared" si="0"/>
        <v>25</v>
      </c>
      <c r="J44" s="211">
        <v>4</v>
      </c>
      <c r="K44" s="222">
        <f t="shared" si="1"/>
        <v>50</v>
      </c>
      <c r="L44" s="223">
        <f t="shared" si="10"/>
        <v>4</v>
      </c>
      <c r="M44" s="224">
        <f t="shared" si="2"/>
        <v>50</v>
      </c>
      <c r="N44" s="54">
        <f t="shared" si="11"/>
        <v>2</v>
      </c>
      <c r="O44" s="117">
        <f t="shared" si="12"/>
        <v>25</v>
      </c>
      <c r="P44" s="75">
        <f t="shared" si="8"/>
        <v>100</v>
      </c>
      <c r="Q44" s="5"/>
      <c r="R44" s="4"/>
      <c r="AA44" s="3"/>
    </row>
    <row r="45" spans="1:29" s="12" customFormat="1" ht="20.25" customHeight="1">
      <c r="A45" s="184" t="s">
        <v>38</v>
      </c>
      <c r="B45" s="184"/>
      <c r="C45" s="43">
        <f>SUM(C29:C44)</f>
        <v>147</v>
      </c>
      <c r="D45" s="23">
        <f>SUM(D29:D44)</f>
        <v>3</v>
      </c>
      <c r="E45" s="114">
        <f t="shared" si="5"/>
        <v>2.0408163265306123</v>
      </c>
      <c r="F45" s="178">
        <f>SUM(F29:F44)</f>
        <v>23</v>
      </c>
      <c r="G45" s="179">
        <f t="shared" si="5"/>
        <v>15.646258503401361</v>
      </c>
      <c r="H45" s="178">
        <f>SUM(H29:H44)</f>
        <v>57</v>
      </c>
      <c r="I45" s="179">
        <f t="shared" si="0"/>
        <v>38.775510204081634</v>
      </c>
      <c r="J45" s="178">
        <f>SUM(J29:J44)</f>
        <v>64</v>
      </c>
      <c r="K45" s="181">
        <f t="shared" si="1"/>
        <v>43.53741496598639</v>
      </c>
      <c r="L45" s="182">
        <f>SUM(L29:L44)</f>
        <v>83</v>
      </c>
      <c r="M45" s="183">
        <f t="shared" si="2"/>
        <v>56.46258503401361</v>
      </c>
      <c r="N45" s="226">
        <f>SUM(N29:N44)</f>
        <v>26</v>
      </c>
      <c r="O45" s="179">
        <f t="shared" si="12"/>
        <v>17.687074829931973</v>
      </c>
      <c r="P45" s="75">
        <f t="shared" si="8"/>
        <v>100</v>
      </c>
      <c r="Q45" s="8">
        <f>SUM(C29:C44)</f>
        <v>147</v>
      </c>
      <c r="R45" s="8">
        <f>SUM(D29:D44)</f>
        <v>3</v>
      </c>
      <c r="S45" s="34">
        <f>+R45/$Q45*100</f>
        <v>2.0408163265306123</v>
      </c>
      <c r="T45" s="8">
        <f>SUM(F29:F44)</f>
        <v>23</v>
      </c>
      <c r="U45" s="34">
        <f>+T45/$Q45*100</f>
        <v>15.646258503401361</v>
      </c>
      <c r="V45" s="8">
        <f>SUM(H29:H44)</f>
        <v>57</v>
      </c>
      <c r="W45" s="34">
        <f>+V45/$Q45*100</f>
        <v>38.775510204081634</v>
      </c>
      <c r="X45" s="8">
        <f>SUM(J29:J44)</f>
        <v>64</v>
      </c>
      <c r="Y45" s="34">
        <f>+X45/$Q45*100</f>
        <v>43.53741496598639</v>
      </c>
      <c r="Z45" s="8">
        <f>SUM(L29:L44)</f>
        <v>83</v>
      </c>
      <c r="AA45" s="34">
        <f>+Z45/$Q45*100</f>
        <v>56.4625850340136</v>
      </c>
      <c r="AB45" s="8">
        <f>SUM(N29:N44)</f>
        <v>26</v>
      </c>
      <c r="AC45" s="34">
        <f>+AB45/$Q45*100</f>
        <v>17.687074829931973</v>
      </c>
    </row>
    <row r="46" spans="1:27" s="12" customFormat="1" ht="20.25" customHeight="1">
      <c r="A46" s="35"/>
      <c r="B46" s="239" t="s">
        <v>64</v>
      </c>
      <c r="C46" s="30">
        <f>SUM(C47:C56)</f>
        <v>25.5</v>
      </c>
      <c r="D46" s="30">
        <f>SUM(D47:D56)</f>
        <v>0</v>
      </c>
      <c r="E46" s="123">
        <f t="shared" si="5"/>
        <v>0</v>
      </c>
      <c r="F46" s="30">
        <f>SUM(F47:F56)</f>
        <v>0</v>
      </c>
      <c r="G46" s="123">
        <f t="shared" si="5"/>
        <v>0</v>
      </c>
      <c r="H46" s="234">
        <f>SUM(H47:H56)</f>
        <v>5</v>
      </c>
      <c r="I46" s="235">
        <f t="shared" si="0"/>
        <v>19.607843137254903</v>
      </c>
      <c r="J46" s="234">
        <f>SUM(J47:J56)</f>
        <v>20.5</v>
      </c>
      <c r="K46" s="236">
        <f t="shared" si="1"/>
        <v>80.3921568627451</v>
      </c>
      <c r="L46" s="237">
        <f>SUM(D46,F46,H46)</f>
        <v>5</v>
      </c>
      <c r="M46" s="238">
        <f t="shared" si="2"/>
        <v>19.607843137254903</v>
      </c>
      <c r="N46" s="55">
        <f>SUM(D46,F46)</f>
        <v>0</v>
      </c>
      <c r="O46" s="123">
        <f t="shared" si="12"/>
        <v>0</v>
      </c>
      <c r="P46" s="75">
        <f t="shared" si="8"/>
        <v>100</v>
      </c>
      <c r="Q46" s="8"/>
      <c r="R46" s="11"/>
      <c r="AA46" s="13"/>
    </row>
    <row r="47" spans="1:27" ht="20.25" customHeight="1">
      <c r="A47" s="24">
        <v>37</v>
      </c>
      <c r="B47" s="19" t="s">
        <v>60</v>
      </c>
      <c r="C47" s="79">
        <f aca="true" t="shared" si="13" ref="C47:C66">SUM(D47,F47,H47,J47)</f>
        <v>2</v>
      </c>
      <c r="D47" s="80">
        <v>0</v>
      </c>
      <c r="E47" s="126">
        <f t="shared" si="5"/>
        <v>0</v>
      </c>
      <c r="F47" s="80">
        <v>0</v>
      </c>
      <c r="G47" s="126">
        <f t="shared" si="5"/>
        <v>0</v>
      </c>
      <c r="H47" s="80">
        <v>1</v>
      </c>
      <c r="I47" s="126">
        <f t="shared" si="0"/>
        <v>50</v>
      </c>
      <c r="J47" s="80">
        <v>1</v>
      </c>
      <c r="K47" s="127">
        <f aca="true" t="shared" si="14" ref="K47:M49">J47*100/$C47</f>
        <v>50</v>
      </c>
      <c r="L47" s="230">
        <f>SUM(D47,F47,H47)</f>
        <v>1</v>
      </c>
      <c r="M47" s="231">
        <f t="shared" si="2"/>
        <v>50</v>
      </c>
      <c r="N47" s="82">
        <v>0</v>
      </c>
      <c r="O47" s="126">
        <f t="shared" si="12"/>
        <v>0</v>
      </c>
      <c r="P47" s="75">
        <f t="shared" si="8"/>
        <v>100</v>
      </c>
      <c r="Q47" s="5"/>
      <c r="R47" s="4"/>
      <c r="AA47" s="3"/>
    </row>
    <row r="48" spans="1:27" ht="20.25" customHeight="1">
      <c r="A48" s="24">
        <v>38</v>
      </c>
      <c r="B48" s="19" t="s">
        <v>69</v>
      </c>
      <c r="C48" s="79">
        <f t="shared" si="13"/>
        <v>1</v>
      </c>
      <c r="D48" s="80">
        <v>0</v>
      </c>
      <c r="E48" s="126">
        <f t="shared" si="5"/>
        <v>0</v>
      </c>
      <c r="F48" s="80">
        <v>0</v>
      </c>
      <c r="G48" s="126">
        <f t="shared" si="5"/>
        <v>0</v>
      </c>
      <c r="H48" s="80">
        <v>0</v>
      </c>
      <c r="I48" s="129">
        <v>0</v>
      </c>
      <c r="J48" s="80">
        <v>1</v>
      </c>
      <c r="K48" s="127">
        <f t="shared" si="14"/>
        <v>100</v>
      </c>
      <c r="L48" s="81">
        <v>0</v>
      </c>
      <c r="M48" s="128">
        <f t="shared" si="14"/>
        <v>0</v>
      </c>
      <c r="N48" s="82">
        <v>0</v>
      </c>
      <c r="O48" s="126">
        <f t="shared" si="12"/>
        <v>0</v>
      </c>
      <c r="P48" s="75">
        <f t="shared" si="8"/>
        <v>100</v>
      </c>
      <c r="Q48" s="5"/>
      <c r="R48" s="4"/>
      <c r="AA48" s="3"/>
    </row>
    <row r="49" spans="1:27" ht="20.25" customHeight="1">
      <c r="A49" s="24">
        <v>39</v>
      </c>
      <c r="B49" s="19" t="s">
        <v>58</v>
      </c>
      <c r="C49" s="79">
        <f t="shared" si="13"/>
        <v>2</v>
      </c>
      <c r="D49" s="80">
        <v>0</v>
      </c>
      <c r="E49" s="126">
        <f t="shared" si="5"/>
        <v>0</v>
      </c>
      <c r="F49" s="80">
        <v>0</v>
      </c>
      <c r="G49" s="126">
        <f t="shared" si="5"/>
        <v>0</v>
      </c>
      <c r="H49" s="80">
        <v>1</v>
      </c>
      <c r="I49" s="126">
        <f aca="true" t="shared" si="15" ref="I49:I68">H49*100/$C49</f>
        <v>50</v>
      </c>
      <c r="J49" s="80">
        <v>1</v>
      </c>
      <c r="K49" s="127">
        <f aca="true" t="shared" si="16" ref="K49:K68">J49*100/$C49</f>
        <v>50</v>
      </c>
      <c r="L49" s="230">
        <f>SUM(D49,F49,H49)</f>
        <v>1</v>
      </c>
      <c r="M49" s="231">
        <f t="shared" si="14"/>
        <v>50</v>
      </c>
      <c r="N49" s="82">
        <v>0</v>
      </c>
      <c r="O49" s="126">
        <f t="shared" si="12"/>
        <v>0</v>
      </c>
      <c r="P49" s="75">
        <f t="shared" si="8"/>
        <v>100</v>
      </c>
      <c r="Q49" s="5"/>
      <c r="R49" s="4"/>
      <c r="AA49" s="3"/>
    </row>
    <row r="50" spans="1:27" ht="20.25" customHeight="1">
      <c r="A50" s="24">
        <v>40</v>
      </c>
      <c r="B50" s="19" t="s">
        <v>73</v>
      </c>
      <c r="C50" s="79">
        <f t="shared" si="13"/>
        <v>1</v>
      </c>
      <c r="D50" s="80">
        <v>0</v>
      </c>
      <c r="E50" s="126">
        <f t="shared" si="5"/>
        <v>0</v>
      </c>
      <c r="F50" s="80">
        <v>0</v>
      </c>
      <c r="G50" s="126">
        <f t="shared" si="5"/>
        <v>0</v>
      </c>
      <c r="H50" s="80">
        <v>0</v>
      </c>
      <c r="I50" s="126">
        <f t="shared" si="15"/>
        <v>0</v>
      </c>
      <c r="J50" s="80">
        <v>1</v>
      </c>
      <c r="K50" s="127">
        <f t="shared" si="16"/>
        <v>100</v>
      </c>
      <c r="L50" s="81">
        <v>0</v>
      </c>
      <c r="M50" s="128">
        <f aca="true" t="shared" si="17" ref="M50:M68">L50*100/$C50</f>
        <v>0</v>
      </c>
      <c r="N50" s="82">
        <v>0</v>
      </c>
      <c r="O50" s="126">
        <f t="shared" si="12"/>
        <v>0</v>
      </c>
      <c r="P50" s="75">
        <f t="shared" si="8"/>
        <v>100</v>
      </c>
      <c r="Q50" s="5"/>
      <c r="R50" s="4"/>
      <c r="AA50" s="3"/>
    </row>
    <row r="51" spans="1:27" ht="20.25" customHeight="1">
      <c r="A51" s="24">
        <v>41</v>
      </c>
      <c r="B51" s="19" t="s">
        <v>59</v>
      </c>
      <c r="C51" s="79">
        <f t="shared" si="13"/>
        <v>6</v>
      </c>
      <c r="D51" s="80">
        <v>0</v>
      </c>
      <c r="E51" s="126">
        <f t="shared" si="5"/>
        <v>0</v>
      </c>
      <c r="F51" s="80">
        <v>0</v>
      </c>
      <c r="G51" s="126">
        <f t="shared" si="5"/>
        <v>0</v>
      </c>
      <c r="H51" s="80">
        <v>2</v>
      </c>
      <c r="I51" s="126">
        <f t="shared" si="15"/>
        <v>33.333333333333336</v>
      </c>
      <c r="J51" s="80">
        <v>4</v>
      </c>
      <c r="K51" s="127">
        <f t="shared" si="16"/>
        <v>66.66666666666667</v>
      </c>
      <c r="L51" s="230">
        <f>SUM(D51,F51,H51)</f>
        <v>2</v>
      </c>
      <c r="M51" s="231">
        <f>L51*100/$C51</f>
        <v>33.333333333333336</v>
      </c>
      <c r="N51" s="82">
        <v>0</v>
      </c>
      <c r="O51" s="126">
        <f t="shared" si="12"/>
        <v>0</v>
      </c>
      <c r="P51" s="75">
        <f t="shared" si="8"/>
        <v>100</v>
      </c>
      <c r="Q51" s="5"/>
      <c r="R51" s="4"/>
      <c r="AA51" s="3"/>
    </row>
    <row r="52" spans="1:27" ht="20.25" customHeight="1">
      <c r="A52" s="24">
        <v>42</v>
      </c>
      <c r="B52" s="19" t="s">
        <v>74</v>
      </c>
      <c r="C52" s="79">
        <f t="shared" si="13"/>
        <v>0.5</v>
      </c>
      <c r="D52" s="80">
        <v>0</v>
      </c>
      <c r="E52" s="126">
        <f t="shared" si="5"/>
        <v>0</v>
      </c>
      <c r="F52" s="80">
        <v>0</v>
      </c>
      <c r="G52" s="126">
        <f t="shared" si="5"/>
        <v>0</v>
      </c>
      <c r="H52" s="80">
        <v>0</v>
      </c>
      <c r="I52" s="126">
        <f t="shared" si="15"/>
        <v>0</v>
      </c>
      <c r="J52" s="80">
        <v>0.5</v>
      </c>
      <c r="K52" s="127">
        <f t="shared" si="16"/>
        <v>100</v>
      </c>
      <c r="L52" s="81">
        <v>0</v>
      </c>
      <c r="M52" s="128">
        <f t="shared" si="17"/>
        <v>0</v>
      </c>
      <c r="N52" s="82">
        <v>0</v>
      </c>
      <c r="O52" s="126">
        <f t="shared" si="12"/>
        <v>0</v>
      </c>
      <c r="P52" s="75">
        <f t="shared" si="8"/>
        <v>100</v>
      </c>
      <c r="Q52" s="5"/>
      <c r="R52" s="4"/>
      <c r="AA52" s="3"/>
    </row>
    <row r="53" spans="1:27" ht="20.25" customHeight="1">
      <c r="A53" s="24">
        <v>43</v>
      </c>
      <c r="B53" s="19" t="s">
        <v>61</v>
      </c>
      <c r="C53" s="79">
        <f t="shared" si="13"/>
        <v>4</v>
      </c>
      <c r="D53" s="80">
        <v>0</v>
      </c>
      <c r="E53" s="126">
        <f t="shared" si="5"/>
        <v>0</v>
      </c>
      <c r="F53" s="80">
        <v>0</v>
      </c>
      <c r="G53" s="126">
        <f t="shared" si="5"/>
        <v>0</v>
      </c>
      <c r="H53" s="80">
        <v>0</v>
      </c>
      <c r="I53" s="126">
        <f t="shared" si="15"/>
        <v>0</v>
      </c>
      <c r="J53" s="80">
        <v>4</v>
      </c>
      <c r="K53" s="127">
        <f t="shared" si="16"/>
        <v>100</v>
      </c>
      <c r="L53" s="81">
        <v>0</v>
      </c>
      <c r="M53" s="128">
        <f t="shared" si="17"/>
        <v>0</v>
      </c>
      <c r="N53" s="82">
        <v>0</v>
      </c>
      <c r="O53" s="126">
        <f t="shared" si="12"/>
        <v>0</v>
      </c>
      <c r="P53" s="75">
        <f t="shared" si="8"/>
        <v>100</v>
      </c>
      <c r="Q53" s="5"/>
      <c r="R53" s="4"/>
      <c r="AA53" s="3"/>
    </row>
    <row r="54" spans="1:27" ht="20.25" customHeight="1">
      <c r="A54" s="87">
        <v>44</v>
      </c>
      <c r="B54" s="88" t="s">
        <v>63</v>
      </c>
      <c r="C54" s="89">
        <f t="shared" si="13"/>
        <v>1</v>
      </c>
      <c r="D54" s="90">
        <v>0</v>
      </c>
      <c r="E54" s="130">
        <f t="shared" si="5"/>
        <v>0</v>
      </c>
      <c r="F54" s="90">
        <v>0</v>
      </c>
      <c r="G54" s="130">
        <f t="shared" si="5"/>
        <v>0</v>
      </c>
      <c r="H54" s="90">
        <v>0</v>
      </c>
      <c r="I54" s="130">
        <f t="shared" si="15"/>
        <v>0</v>
      </c>
      <c r="J54" s="90">
        <v>1</v>
      </c>
      <c r="K54" s="131">
        <f t="shared" si="16"/>
        <v>100</v>
      </c>
      <c r="L54" s="91">
        <v>0</v>
      </c>
      <c r="M54" s="132">
        <f t="shared" si="17"/>
        <v>0</v>
      </c>
      <c r="N54" s="92">
        <v>0</v>
      </c>
      <c r="O54" s="126">
        <f t="shared" si="12"/>
        <v>0</v>
      </c>
      <c r="P54" s="75">
        <f t="shared" si="8"/>
        <v>100</v>
      </c>
      <c r="Q54" s="5"/>
      <c r="R54" s="4"/>
      <c r="AA54" s="3"/>
    </row>
    <row r="55" spans="1:27" ht="20.25" customHeight="1">
      <c r="A55" s="133">
        <v>45</v>
      </c>
      <c r="B55" s="134" t="s">
        <v>70</v>
      </c>
      <c r="C55" s="79">
        <f t="shared" si="13"/>
        <v>4</v>
      </c>
      <c r="D55" s="80">
        <v>0</v>
      </c>
      <c r="E55" s="126">
        <f t="shared" si="5"/>
        <v>0</v>
      </c>
      <c r="F55" s="80">
        <v>0</v>
      </c>
      <c r="G55" s="126">
        <f t="shared" si="5"/>
        <v>0</v>
      </c>
      <c r="H55" s="80">
        <v>0</v>
      </c>
      <c r="I55" s="126">
        <f t="shared" si="15"/>
        <v>0</v>
      </c>
      <c r="J55" s="80">
        <v>4</v>
      </c>
      <c r="K55" s="127">
        <f t="shared" si="16"/>
        <v>100</v>
      </c>
      <c r="L55" s="81">
        <v>0</v>
      </c>
      <c r="M55" s="128">
        <f t="shared" si="17"/>
        <v>0</v>
      </c>
      <c r="N55" s="82">
        <v>0</v>
      </c>
      <c r="O55" s="126">
        <f t="shared" si="12"/>
        <v>0</v>
      </c>
      <c r="P55" s="75">
        <f t="shared" si="8"/>
        <v>100</v>
      </c>
      <c r="Q55" s="5"/>
      <c r="R55" s="4"/>
      <c r="AA55" s="3"/>
    </row>
    <row r="56" spans="1:27" ht="20.25" customHeight="1">
      <c r="A56" s="232">
        <v>46</v>
      </c>
      <c r="B56" s="233" t="s">
        <v>62</v>
      </c>
      <c r="C56" s="135">
        <f t="shared" si="13"/>
        <v>4</v>
      </c>
      <c r="D56" s="83">
        <v>0</v>
      </c>
      <c r="E56" s="136">
        <f t="shared" si="5"/>
        <v>0</v>
      </c>
      <c r="F56" s="83">
        <v>0</v>
      </c>
      <c r="G56" s="136">
        <f t="shared" si="5"/>
        <v>0</v>
      </c>
      <c r="H56" s="227">
        <v>1</v>
      </c>
      <c r="I56" s="228">
        <f t="shared" si="15"/>
        <v>25</v>
      </c>
      <c r="J56" s="227">
        <v>3</v>
      </c>
      <c r="K56" s="229">
        <f t="shared" si="16"/>
        <v>75</v>
      </c>
      <c r="L56" s="230">
        <f>SUM(D56,F56,H56)</f>
        <v>1</v>
      </c>
      <c r="M56" s="231">
        <f t="shared" si="17"/>
        <v>25</v>
      </c>
      <c r="N56" s="84">
        <v>0</v>
      </c>
      <c r="O56" s="136">
        <f t="shared" si="12"/>
        <v>0</v>
      </c>
      <c r="P56" s="75">
        <f t="shared" si="8"/>
        <v>100</v>
      </c>
      <c r="Q56" s="5"/>
      <c r="R56" s="4"/>
      <c r="AA56" s="3"/>
    </row>
    <row r="57" spans="1:27" s="33" customFormat="1" ht="20.25" customHeight="1">
      <c r="A57" s="45"/>
      <c r="B57" s="137" t="s">
        <v>65</v>
      </c>
      <c r="C57" s="138">
        <f>SUM(C58:C59)</f>
        <v>14</v>
      </c>
      <c r="D57" s="30">
        <f>SUM(D58:D59)</f>
        <v>0</v>
      </c>
      <c r="E57" s="123">
        <f t="shared" si="5"/>
        <v>0</v>
      </c>
      <c r="F57" s="30">
        <f>SUM(F58:F59)</f>
        <v>0</v>
      </c>
      <c r="G57" s="123">
        <f t="shared" si="5"/>
        <v>0</v>
      </c>
      <c r="H57" s="30">
        <f>SUM(H58:H59)</f>
        <v>6</v>
      </c>
      <c r="I57" s="123">
        <f t="shared" si="15"/>
        <v>42.857142857142854</v>
      </c>
      <c r="J57" s="30">
        <f>SUM(J58:J59)</f>
        <v>8</v>
      </c>
      <c r="K57" s="124">
        <f t="shared" si="16"/>
        <v>57.142857142857146</v>
      </c>
      <c r="L57" s="76">
        <f>SUM(D57,F57,H57)</f>
        <v>6</v>
      </c>
      <c r="M57" s="125">
        <f t="shared" si="17"/>
        <v>42.857142857142854</v>
      </c>
      <c r="N57" s="77">
        <f>SUM(D57,F57)</f>
        <v>0</v>
      </c>
      <c r="O57" s="123">
        <f t="shared" si="12"/>
        <v>0</v>
      </c>
      <c r="P57" s="75">
        <f t="shared" si="8"/>
        <v>100</v>
      </c>
      <c r="Q57" s="32"/>
      <c r="R57" s="36"/>
      <c r="AA57" s="37"/>
    </row>
    <row r="58" spans="1:27" ht="20.25" customHeight="1">
      <c r="A58" s="24">
        <v>47</v>
      </c>
      <c r="B58" s="19" t="s">
        <v>39</v>
      </c>
      <c r="C58" s="85">
        <f t="shared" si="13"/>
        <v>5</v>
      </c>
      <c r="D58" s="80">
        <v>0</v>
      </c>
      <c r="E58" s="126">
        <f t="shared" si="5"/>
        <v>0</v>
      </c>
      <c r="F58" s="80">
        <v>0</v>
      </c>
      <c r="G58" s="126">
        <f t="shared" si="5"/>
        <v>0</v>
      </c>
      <c r="H58" s="80">
        <v>3</v>
      </c>
      <c r="I58" s="126">
        <f t="shared" si="15"/>
        <v>60</v>
      </c>
      <c r="J58" s="80">
        <v>2</v>
      </c>
      <c r="K58" s="127">
        <f t="shared" si="16"/>
        <v>40</v>
      </c>
      <c r="L58" s="81">
        <f>SUM(D58,F58,H58)</f>
        <v>3</v>
      </c>
      <c r="M58" s="128">
        <f t="shared" si="17"/>
        <v>60</v>
      </c>
      <c r="N58" s="82">
        <v>0</v>
      </c>
      <c r="O58" s="126">
        <f t="shared" si="12"/>
        <v>0</v>
      </c>
      <c r="P58" s="75">
        <f t="shared" si="8"/>
        <v>100</v>
      </c>
      <c r="Q58" s="5"/>
      <c r="R58" s="4"/>
      <c r="AA58" s="3"/>
    </row>
    <row r="59" spans="1:27" ht="20.25" customHeight="1">
      <c r="A59" s="24">
        <v>48</v>
      </c>
      <c r="B59" s="19" t="s">
        <v>40</v>
      </c>
      <c r="C59" s="79">
        <f t="shared" si="13"/>
        <v>9</v>
      </c>
      <c r="D59" s="80">
        <v>0</v>
      </c>
      <c r="E59" s="139">
        <f t="shared" si="5"/>
        <v>0</v>
      </c>
      <c r="F59" s="86">
        <v>0</v>
      </c>
      <c r="G59" s="139">
        <f t="shared" si="5"/>
        <v>0</v>
      </c>
      <c r="H59" s="86">
        <v>3</v>
      </c>
      <c r="I59" s="139">
        <f t="shared" si="15"/>
        <v>33.333333333333336</v>
      </c>
      <c r="J59" s="86">
        <v>6</v>
      </c>
      <c r="K59" s="140">
        <f t="shared" si="16"/>
        <v>66.66666666666667</v>
      </c>
      <c r="L59" s="81">
        <f>SUM(D59,F59,H59)</f>
        <v>3</v>
      </c>
      <c r="M59" s="141">
        <f t="shared" si="17"/>
        <v>33.333333333333336</v>
      </c>
      <c r="N59" s="82">
        <v>0</v>
      </c>
      <c r="O59" s="139">
        <f t="shared" si="12"/>
        <v>0</v>
      </c>
      <c r="P59" s="75">
        <f t="shared" si="8"/>
        <v>100</v>
      </c>
      <c r="Q59" s="5"/>
      <c r="R59" s="4"/>
      <c r="AA59" s="3"/>
    </row>
    <row r="60" spans="1:29" s="12" customFormat="1" ht="20.25" customHeight="1">
      <c r="A60" s="184" t="s">
        <v>41</v>
      </c>
      <c r="B60" s="184"/>
      <c r="C60" s="23">
        <f>SUM(C46,C57)</f>
        <v>39.5</v>
      </c>
      <c r="D60" s="23">
        <f>SUM(D46,D57)</f>
        <v>0</v>
      </c>
      <c r="E60" s="114">
        <f t="shared" si="5"/>
        <v>0</v>
      </c>
      <c r="F60" s="23">
        <f>SUM(F46,F57)</f>
        <v>0</v>
      </c>
      <c r="G60" s="114">
        <f t="shared" si="5"/>
        <v>0</v>
      </c>
      <c r="H60" s="178">
        <f>SUM(H46,H57)</f>
        <v>11</v>
      </c>
      <c r="I60" s="179">
        <f t="shared" si="15"/>
        <v>27.848101265822784</v>
      </c>
      <c r="J60" s="178">
        <f>SUM(J46,J57)</f>
        <v>28.5</v>
      </c>
      <c r="K60" s="181">
        <f t="shared" si="16"/>
        <v>72.15189873417721</v>
      </c>
      <c r="L60" s="182">
        <f>SUM(L46,L57)</f>
        <v>11</v>
      </c>
      <c r="M60" s="183">
        <f t="shared" si="17"/>
        <v>27.848101265822784</v>
      </c>
      <c r="N60" s="53">
        <f>SUM(N46,N57)</f>
        <v>0</v>
      </c>
      <c r="O60" s="114">
        <f t="shared" si="12"/>
        <v>0</v>
      </c>
      <c r="P60" s="75">
        <f t="shared" si="8"/>
        <v>100</v>
      </c>
      <c r="Q60" s="8">
        <f>SUM(C47:C56,C58:C59)</f>
        <v>39.5</v>
      </c>
      <c r="R60" s="8">
        <f>SUM(D47:D56,D58:D59)</f>
        <v>0</v>
      </c>
      <c r="S60" s="34">
        <f>+R60/$Q60*100</f>
        <v>0</v>
      </c>
      <c r="T60" s="8">
        <f>SUM(F47:F56,F58:F59)</f>
        <v>0</v>
      </c>
      <c r="U60" s="34">
        <f>+T60/$Q60*100</f>
        <v>0</v>
      </c>
      <c r="V60" s="8">
        <f>SUM(H47:H56,H58:H59)</f>
        <v>11</v>
      </c>
      <c r="W60" s="34">
        <f>+V60/$Q60*100</f>
        <v>27.848101265822784</v>
      </c>
      <c r="X60" s="8">
        <f>SUM(J47:J56,J58:J59)</f>
        <v>28.5</v>
      </c>
      <c r="Y60" s="34">
        <f>+X60/$Q60*100</f>
        <v>72.15189873417721</v>
      </c>
      <c r="Z60" s="8">
        <f>SUM(L47:L56,L58:L59)</f>
        <v>11</v>
      </c>
      <c r="AA60" s="34">
        <f>+Z60/$Q60*100</f>
        <v>27.848101265822784</v>
      </c>
      <c r="AB60" s="8">
        <f>SUM(N47:N56,N58:N59)</f>
        <v>0</v>
      </c>
      <c r="AC60" s="34">
        <f>+AB60/$Q60*100</f>
        <v>0</v>
      </c>
    </row>
    <row r="61" spans="1:27" ht="20.25" customHeight="1">
      <c r="A61" s="240">
        <v>49</v>
      </c>
      <c r="B61" s="180" t="s">
        <v>45</v>
      </c>
      <c r="C61" s="221">
        <f t="shared" si="13"/>
        <v>3</v>
      </c>
      <c r="D61" s="21"/>
      <c r="E61" s="117">
        <f t="shared" si="5"/>
        <v>0</v>
      </c>
      <c r="F61" s="21"/>
      <c r="G61" s="117">
        <f t="shared" si="5"/>
        <v>0</v>
      </c>
      <c r="H61" s="211">
        <v>2</v>
      </c>
      <c r="I61" s="212">
        <f t="shared" si="15"/>
        <v>66.66666666666667</v>
      </c>
      <c r="J61" s="211">
        <v>1</v>
      </c>
      <c r="K61" s="222">
        <f t="shared" si="16"/>
        <v>33.333333333333336</v>
      </c>
      <c r="L61" s="223">
        <f aca="true" t="shared" si="18" ref="L61:L66">SUM(D61,F61,H61)</f>
        <v>2</v>
      </c>
      <c r="M61" s="224">
        <f t="shared" si="17"/>
        <v>66.66666666666667</v>
      </c>
      <c r="N61" s="54">
        <v>0</v>
      </c>
      <c r="O61" s="117">
        <f t="shared" si="12"/>
        <v>0</v>
      </c>
      <c r="P61" s="75">
        <f t="shared" si="8"/>
        <v>100</v>
      </c>
      <c r="Q61" s="5"/>
      <c r="R61" s="4"/>
      <c r="AA61" s="3"/>
    </row>
    <row r="62" spans="1:27" ht="20.25" customHeight="1">
      <c r="A62" s="31">
        <v>50</v>
      </c>
      <c r="B62" s="19" t="s">
        <v>46</v>
      </c>
      <c r="C62" s="44">
        <f t="shared" si="13"/>
        <v>6</v>
      </c>
      <c r="D62" s="21"/>
      <c r="E62" s="117">
        <f t="shared" si="5"/>
        <v>0</v>
      </c>
      <c r="F62" s="21"/>
      <c r="G62" s="117">
        <f t="shared" si="5"/>
        <v>0</v>
      </c>
      <c r="H62" s="21">
        <v>2</v>
      </c>
      <c r="I62" s="117">
        <f t="shared" si="15"/>
        <v>33.333333333333336</v>
      </c>
      <c r="J62" s="21">
        <v>4</v>
      </c>
      <c r="K62" s="118">
        <f t="shared" si="16"/>
        <v>66.66666666666667</v>
      </c>
      <c r="L62" s="61">
        <f t="shared" si="18"/>
        <v>2</v>
      </c>
      <c r="M62" s="119">
        <f t="shared" si="17"/>
        <v>33.333333333333336</v>
      </c>
      <c r="N62" s="54">
        <v>0</v>
      </c>
      <c r="O62" s="117">
        <f t="shared" si="12"/>
        <v>0</v>
      </c>
      <c r="P62" s="75">
        <f t="shared" si="8"/>
        <v>100</v>
      </c>
      <c r="Q62" s="5"/>
      <c r="R62" s="4"/>
      <c r="AA62" s="3"/>
    </row>
    <row r="63" spans="1:27" ht="20.25" customHeight="1">
      <c r="A63" s="31">
        <v>51</v>
      </c>
      <c r="B63" s="19" t="s">
        <v>47</v>
      </c>
      <c r="C63" s="44">
        <f t="shared" si="13"/>
        <v>3</v>
      </c>
      <c r="D63" s="21"/>
      <c r="E63" s="117">
        <f t="shared" si="5"/>
        <v>0</v>
      </c>
      <c r="F63" s="21"/>
      <c r="G63" s="117">
        <f t="shared" si="5"/>
        <v>0</v>
      </c>
      <c r="H63" s="21"/>
      <c r="I63" s="117">
        <f t="shared" si="15"/>
        <v>0</v>
      </c>
      <c r="J63" s="21">
        <v>3</v>
      </c>
      <c r="K63" s="118">
        <f t="shared" si="16"/>
        <v>100</v>
      </c>
      <c r="L63" s="61">
        <f t="shared" si="18"/>
        <v>0</v>
      </c>
      <c r="M63" s="119">
        <f t="shared" si="17"/>
        <v>0</v>
      </c>
      <c r="N63" s="54">
        <v>0</v>
      </c>
      <c r="O63" s="117">
        <f t="shared" si="12"/>
        <v>0</v>
      </c>
      <c r="P63" s="75">
        <f t="shared" si="8"/>
        <v>100</v>
      </c>
      <c r="Q63" s="5"/>
      <c r="R63" s="4"/>
      <c r="AA63" s="3"/>
    </row>
    <row r="64" spans="1:27" ht="20.25" customHeight="1">
      <c r="A64" s="31">
        <v>52</v>
      </c>
      <c r="B64" s="19" t="s">
        <v>48</v>
      </c>
      <c r="C64" s="44">
        <f t="shared" si="13"/>
        <v>5</v>
      </c>
      <c r="D64" s="21"/>
      <c r="E64" s="117">
        <f t="shared" si="5"/>
        <v>0</v>
      </c>
      <c r="F64" s="21"/>
      <c r="G64" s="117">
        <f t="shared" si="5"/>
        <v>0</v>
      </c>
      <c r="H64" s="21"/>
      <c r="I64" s="117">
        <f t="shared" si="15"/>
        <v>0</v>
      </c>
      <c r="J64" s="21">
        <v>5</v>
      </c>
      <c r="K64" s="118">
        <f t="shared" si="16"/>
        <v>100</v>
      </c>
      <c r="L64" s="61">
        <f t="shared" si="18"/>
        <v>0</v>
      </c>
      <c r="M64" s="119">
        <f t="shared" si="17"/>
        <v>0</v>
      </c>
      <c r="N64" s="54">
        <v>0</v>
      </c>
      <c r="O64" s="117">
        <f t="shared" si="12"/>
        <v>0</v>
      </c>
      <c r="P64" s="75">
        <f t="shared" si="8"/>
        <v>100</v>
      </c>
      <c r="Q64" s="5"/>
      <c r="R64" s="4"/>
      <c r="AA64" s="3"/>
    </row>
    <row r="65" spans="1:27" ht="20.25" customHeight="1">
      <c r="A65" s="31">
        <v>53</v>
      </c>
      <c r="B65" s="19" t="s">
        <v>49</v>
      </c>
      <c r="C65" s="44">
        <f t="shared" si="13"/>
        <v>4</v>
      </c>
      <c r="D65" s="21"/>
      <c r="E65" s="117">
        <f t="shared" si="5"/>
        <v>0</v>
      </c>
      <c r="F65" s="21"/>
      <c r="G65" s="117">
        <f t="shared" si="5"/>
        <v>0</v>
      </c>
      <c r="H65" s="21">
        <v>1</v>
      </c>
      <c r="I65" s="117">
        <f t="shared" si="15"/>
        <v>25</v>
      </c>
      <c r="J65" s="21">
        <v>3</v>
      </c>
      <c r="K65" s="118">
        <f t="shared" si="16"/>
        <v>75</v>
      </c>
      <c r="L65" s="61">
        <f t="shared" si="18"/>
        <v>1</v>
      </c>
      <c r="M65" s="119">
        <f t="shared" si="17"/>
        <v>25</v>
      </c>
      <c r="N65" s="54">
        <v>0</v>
      </c>
      <c r="O65" s="117">
        <f t="shared" si="12"/>
        <v>0</v>
      </c>
      <c r="P65" s="75">
        <f t="shared" si="8"/>
        <v>100</v>
      </c>
      <c r="Q65" s="5"/>
      <c r="R65" s="4"/>
      <c r="AA65" s="3"/>
    </row>
    <row r="66" spans="1:27" ht="20.25" customHeight="1">
      <c r="A66" s="31">
        <v>54</v>
      </c>
      <c r="B66" s="19" t="s">
        <v>50</v>
      </c>
      <c r="C66" s="44">
        <f t="shared" si="13"/>
        <v>4</v>
      </c>
      <c r="D66" s="21"/>
      <c r="E66" s="117">
        <f t="shared" si="5"/>
        <v>0</v>
      </c>
      <c r="F66" s="21"/>
      <c r="G66" s="117">
        <f t="shared" si="5"/>
        <v>0</v>
      </c>
      <c r="H66" s="21">
        <v>2</v>
      </c>
      <c r="I66" s="117">
        <f t="shared" si="15"/>
        <v>50</v>
      </c>
      <c r="J66" s="21">
        <v>2</v>
      </c>
      <c r="K66" s="118">
        <f t="shared" si="16"/>
        <v>50</v>
      </c>
      <c r="L66" s="61">
        <f t="shared" si="18"/>
        <v>2</v>
      </c>
      <c r="M66" s="119">
        <f t="shared" si="17"/>
        <v>50</v>
      </c>
      <c r="N66" s="54">
        <v>0</v>
      </c>
      <c r="O66" s="117">
        <f t="shared" si="12"/>
        <v>0</v>
      </c>
      <c r="P66" s="75">
        <f t="shared" si="8"/>
        <v>100</v>
      </c>
      <c r="Q66" s="5"/>
      <c r="R66" s="4"/>
      <c r="AA66" s="3"/>
    </row>
    <row r="67" spans="1:29" s="12" customFormat="1" ht="20.25" customHeight="1" thickBot="1">
      <c r="A67" s="142" t="s">
        <v>43</v>
      </c>
      <c r="B67" s="142"/>
      <c r="C67" s="62">
        <f>SUM(C61:C66)</f>
        <v>25</v>
      </c>
      <c r="D67" s="62">
        <f>SUM(D61:D66)</f>
        <v>0</v>
      </c>
      <c r="E67" s="143">
        <f t="shared" si="5"/>
        <v>0</v>
      </c>
      <c r="F67" s="62">
        <f>SUM(F61:F66)</f>
        <v>0</v>
      </c>
      <c r="G67" s="143">
        <f t="shared" si="5"/>
        <v>0</v>
      </c>
      <c r="H67" s="62">
        <f>SUM(H61:H66)</f>
        <v>7</v>
      </c>
      <c r="I67" s="143">
        <f t="shared" si="15"/>
        <v>28</v>
      </c>
      <c r="J67" s="62">
        <f>SUM(J61:J66)</f>
        <v>18</v>
      </c>
      <c r="K67" s="144">
        <f t="shared" si="16"/>
        <v>72</v>
      </c>
      <c r="L67" s="63">
        <f>SUM(L61:L66)</f>
        <v>7</v>
      </c>
      <c r="M67" s="145">
        <f t="shared" si="17"/>
        <v>28</v>
      </c>
      <c r="N67" s="70">
        <f>SUM(N51:N66)</f>
        <v>0</v>
      </c>
      <c r="O67" s="143">
        <f t="shared" si="12"/>
        <v>0</v>
      </c>
      <c r="P67" s="75">
        <f t="shared" si="8"/>
        <v>100</v>
      </c>
      <c r="Q67" s="8">
        <f>SUM(C61:C66)</f>
        <v>25</v>
      </c>
      <c r="R67" s="8">
        <f>SUM(D61:D66)</f>
        <v>0</v>
      </c>
      <c r="S67" s="34">
        <f>+R67/$Q67*100</f>
        <v>0</v>
      </c>
      <c r="T67" s="8">
        <f>SUM(F61:F66)</f>
        <v>0</v>
      </c>
      <c r="U67" s="34">
        <f>+T67/$Q67*100</f>
        <v>0</v>
      </c>
      <c r="V67" s="8">
        <f>SUM(H61:H66)</f>
        <v>7</v>
      </c>
      <c r="W67" s="34">
        <f>+V67/$Q67*100</f>
        <v>28.000000000000004</v>
      </c>
      <c r="X67" s="8">
        <f>SUM(J61:J66)</f>
        <v>18</v>
      </c>
      <c r="Y67" s="34">
        <f>+X67/$Q67*100</f>
        <v>72</v>
      </c>
      <c r="Z67" s="8">
        <f>SUM(L61:L66)</f>
        <v>7</v>
      </c>
      <c r="AA67" s="34">
        <f>+Z67/$Q67*100</f>
        <v>28.000000000000004</v>
      </c>
      <c r="AB67" s="8">
        <f>SUM(N61:N66)</f>
        <v>0</v>
      </c>
      <c r="AC67" s="34">
        <f>+AB67/$Q67*100</f>
        <v>0</v>
      </c>
    </row>
    <row r="68" spans="1:29" s="12" customFormat="1" ht="25.5" customHeight="1" thickBot="1" thickTop="1">
      <c r="A68" s="191" t="s">
        <v>42</v>
      </c>
      <c r="B68" s="190"/>
      <c r="C68" s="71">
        <f>SUM(C67,C60,C45,C28,C23,C18)</f>
        <v>374.5</v>
      </c>
      <c r="D68" s="71">
        <f>SUM(D18,D23,D28,D45,D60,D67)</f>
        <v>14</v>
      </c>
      <c r="E68" s="146">
        <f t="shared" si="5"/>
        <v>3.7383177570093458</v>
      </c>
      <c r="F68" s="71">
        <f>SUM(F18,F23,F28,F45,F60,F67)</f>
        <v>58</v>
      </c>
      <c r="G68" s="146">
        <f t="shared" si="5"/>
        <v>15.48731642189586</v>
      </c>
      <c r="H68" s="187">
        <f>SUM(H18,H23,H28,H45,H60,H67)</f>
        <v>136</v>
      </c>
      <c r="I68" s="188">
        <f t="shared" si="15"/>
        <v>36.315086782376504</v>
      </c>
      <c r="J68" s="187">
        <f>SUM(J18,J23,J28,J45,J60,J67)</f>
        <v>166.5</v>
      </c>
      <c r="K68" s="189">
        <f t="shared" si="16"/>
        <v>44.45927903871829</v>
      </c>
      <c r="L68" s="185">
        <f>SUM(L18,L23,L28,L45,L60,L67)</f>
        <v>208</v>
      </c>
      <c r="M68" s="186">
        <f t="shared" si="17"/>
        <v>55.54072096128171</v>
      </c>
      <c r="N68" s="72">
        <f>SUM(N18,N23,N28,N45,N60,N67)</f>
        <v>72</v>
      </c>
      <c r="O68" s="147">
        <f t="shared" si="12"/>
        <v>19.225634178905207</v>
      </c>
      <c r="P68" s="75">
        <f t="shared" si="8"/>
        <v>100</v>
      </c>
      <c r="Q68" s="8">
        <f>SUM(Q18,Q23,Q28,Q45,Q60,Q67)</f>
        <v>374.5</v>
      </c>
      <c r="R68" s="8">
        <f>SUM(R18,R23,R28,R45,R60,R67)</f>
        <v>14</v>
      </c>
      <c r="S68" s="34">
        <f>+R68/$Q68*100</f>
        <v>3.7383177570093453</v>
      </c>
      <c r="T68" s="8">
        <f>SUM(T18,T23,T28,T45,T60,T67)</f>
        <v>58</v>
      </c>
      <c r="U68" s="34">
        <f>+T68/$Q68*100</f>
        <v>15.48731642189586</v>
      </c>
      <c r="V68" s="8">
        <f>SUM(V18,V23,V28,V45,V60,V67)</f>
        <v>136</v>
      </c>
      <c r="W68" s="34">
        <f>+V68/$Q68*100</f>
        <v>36.315086782376504</v>
      </c>
      <c r="X68" s="8">
        <f>SUM(X18,X23,X28,X45,X60,X67)</f>
        <v>166.5</v>
      </c>
      <c r="Y68" s="34">
        <f>+X68/$Q68*100</f>
        <v>44.45927903871829</v>
      </c>
      <c r="Z68" s="8">
        <f>SUM(Z18,Z23,Z28,Z45,Z60,Z67)</f>
        <v>208</v>
      </c>
      <c r="AA68" s="34">
        <f>+Z68/$Q68*100</f>
        <v>55.54072096128171</v>
      </c>
      <c r="AB68" s="8">
        <f>SUM(AB18,AB23,AB28,AB45,AB60,AB67)</f>
        <v>72</v>
      </c>
      <c r="AC68" s="34">
        <f>+AB68/$Q68*100</f>
        <v>19.225634178905207</v>
      </c>
    </row>
    <row r="69" spans="1:29" s="12" customFormat="1" ht="43.5" customHeight="1" thickBot="1" thickTop="1">
      <c r="A69" s="47"/>
      <c r="B69" s="47"/>
      <c r="C69" s="48"/>
      <c r="D69" s="48"/>
      <c r="E69" s="49"/>
      <c r="F69" s="48"/>
      <c r="G69" s="49"/>
      <c r="H69" s="241" t="s">
        <v>81</v>
      </c>
      <c r="I69" s="242"/>
      <c r="J69" s="242"/>
      <c r="K69" s="242"/>
      <c r="L69" s="243">
        <f>+M68/80*5</f>
        <v>3.4712950600801067</v>
      </c>
      <c r="M69" s="244"/>
      <c r="N69" s="244"/>
      <c r="O69" s="245"/>
      <c r="P69" s="48"/>
      <c r="Q69" s="8"/>
      <c r="R69" s="8"/>
      <c r="S69" s="34"/>
      <c r="T69" s="8"/>
      <c r="U69" s="34"/>
      <c r="V69" s="8"/>
      <c r="W69" s="34"/>
      <c r="X69" s="8"/>
      <c r="Y69" s="34"/>
      <c r="Z69" s="8"/>
      <c r="AA69" s="34"/>
      <c r="AB69" s="8"/>
      <c r="AC69" s="34"/>
    </row>
    <row r="70" spans="1:29" s="12" customFormat="1" ht="5.25" customHeight="1" thickTop="1">
      <c r="A70" s="47"/>
      <c r="B70" s="47"/>
      <c r="C70" s="48"/>
      <c r="D70" s="48"/>
      <c r="E70" s="49"/>
      <c r="F70" s="48"/>
      <c r="G70" s="49"/>
      <c r="H70" s="48"/>
      <c r="I70" s="49"/>
      <c r="J70" s="48"/>
      <c r="K70" s="49"/>
      <c r="L70" s="48"/>
      <c r="M70" s="49"/>
      <c r="N70" s="48"/>
      <c r="O70" s="49"/>
      <c r="P70" s="49"/>
      <c r="Q70" s="8"/>
      <c r="R70" s="8"/>
      <c r="S70" s="34"/>
      <c r="T70" s="8"/>
      <c r="U70" s="34"/>
      <c r="V70" s="8"/>
      <c r="W70" s="34"/>
      <c r="X70" s="8"/>
      <c r="Y70" s="34"/>
      <c r="Z70" s="8"/>
      <c r="AA70" s="34"/>
      <c r="AB70" s="8"/>
      <c r="AC70" s="34"/>
    </row>
    <row r="71" spans="1:12" s="65" customFormat="1" ht="21" customHeight="1">
      <c r="A71" s="148" t="s">
        <v>86</v>
      </c>
      <c r="B71" s="148"/>
      <c r="C71" s="148"/>
      <c r="D71" s="148"/>
      <c r="E71" s="148"/>
      <c r="F71" s="148"/>
      <c r="G71" s="148"/>
      <c r="H71" s="64"/>
      <c r="I71" s="64"/>
      <c r="J71" s="64"/>
      <c r="K71" s="64"/>
      <c r="L71" s="64"/>
    </row>
    <row r="72" spans="1:12" s="65" customFormat="1" ht="21" customHeight="1">
      <c r="A72" s="148"/>
      <c r="B72" s="148" t="s">
        <v>82</v>
      </c>
      <c r="C72" s="148"/>
      <c r="D72" s="148"/>
      <c r="E72" s="148"/>
      <c r="F72" s="148"/>
      <c r="G72" s="148"/>
      <c r="H72" s="64"/>
      <c r="I72" s="64"/>
      <c r="J72" s="64"/>
      <c r="K72" s="64"/>
      <c r="L72" s="64"/>
    </row>
    <row r="73" spans="1:12" s="65" customFormat="1" ht="21" customHeight="1">
      <c r="A73" s="148"/>
      <c r="B73" s="148" t="s">
        <v>75</v>
      </c>
      <c r="C73" s="148"/>
      <c r="D73" s="148" t="s">
        <v>76</v>
      </c>
      <c r="E73" s="148"/>
      <c r="F73" s="148"/>
      <c r="G73" s="148"/>
      <c r="H73" s="64"/>
      <c r="I73" s="64"/>
      <c r="J73" s="64"/>
      <c r="K73" s="64"/>
      <c r="L73" s="64"/>
    </row>
    <row r="74" spans="1:12" s="65" customFormat="1" ht="21" customHeight="1">
      <c r="A74" s="148"/>
      <c r="B74" s="148" t="s">
        <v>77</v>
      </c>
      <c r="C74" s="148"/>
      <c r="D74" s="148" t="s">
        <v>78</v>
      </c>
      <c r="E74" s="148"/>
      <c r="F74" s="148"/>
      <c r="G74" s="148"/>
      <c r="H74" s="64"/>
      <c r="I74" s="64"/>
      <c r="J74" s="64"/>
      <c r="K74" s="64"/>
      <c r="L74" s="64"/>
    </row>
    <row r="75" spans="1:12" s="65" customFormat="1" ht="21" customHeight="1">
      <c r="A75" s="64"/>
      <c r="B75" s="148" t="s">
        <v>79</v>
      </c>
      <c r="C75" s="66"/>
      <c r="D75" s="149" t="s">
        <v>80</v>
      </c>
      <c r="E75" s="68"/>
      <c r="F75" s="69"/>
      <c r="G75" s="68"/>
      <c r="H75" s="64"/>
      <c r="I75" s="64"/>
      <c r="J75" s="64"/>
      <c r="K75" s="64"/>
      <c r="L75" s="64"/>
    </row>
    <row r="76" spans="1:12" s="65" customFormat="1" ht="21" customHeight="1">
      <c r="A76" s="64"/>
      <c r="B76" s="150" t="s">
        <v>87</v>
      </c>
      <c r="C76" s="66"/>
      <c r="D76" s="67"/>
      <c r="E76" s="68"/>
      <c r="F76" s="69"/>
      <c r="G76" s="68"/>
      <c r="H76" s="64"/>
      <c r="I76" s="64"/>
      <c r="J76" s="64"/>
      <c r="K76" s="64"/>
      <c r="L76" s="64"/>
    </row>
    <row r="77" spans="1:12" s="65" customFormat="1" ht="21" customHeight="1">
      <c r="A77" s="64"/>
      <c r="B77" s="150" t="s">
        <v>88</v>
      </c>
      <c r="C77" s="66"/>
      <c r="D77" s="67"/>
      <c r="E77" s="68"/>
      <c r="F77" s="69"/>
      <c r="G77" s="68"/>
      <c r="H77" s="64"/>
      <c r="I77" s="64"/>
      <c r="J77" s="64"/>
      <c r="K77" s="64"/>
      <c r="L77" s="64"/>
    </row>
    <row r="78" spans="1:16" s="9" customFormat="1" ht="22.5" customHeight="1">
      <c r="A78" s="151" t="s">
        <v>89</v>
      </c>
      <c r="B78" s="152"/>
      <c r="C78" s="153"/>
      <c r="D78" s="154"/>
      <c r="E78" s="155"/>
      <c r="F78" s="156"/>
      <c r="G78" s="157"/>
      <c r="H78" s="156"/>
      <c r="I78" s="158"/>
      <c r="J78" s="159"/>
      <c r="K78" s="160"/>
      <c r="L78" s="161"/>
      <c r="M78" s="160"/>
      <c r="N78" s="161"/>
      <c r="O78" s="162" t="s">
        <v>71</v>
      </c>
      <c r="P78" s="10"/>
    </row>
    <row r="79" spans="1:13" ht="21.75">
      <c r="A79" s="64"/>
      <c r="B79" s="64"/>
      <c r="C79" s="163"/>
      <c r="D79" s="66"/>
      <c r="E79" s="164"/>
      <c r="F79" s="165"/>
      <c r="G79" s="166"/>
      <c r="H79" s="165"/>
      <c r="I79" s="164"/>
      <c r="J79" s="167"/>
      <c r="K79" s="164"/>
      <c r="L79" s="168"/>
      <c r="M79" s="169"/>
    </row>
    <row r="80" spans="1:13" ht="21.75">
      <c r="A80" s="64"/>
      <c r="B80" s="172"/>
      <c r="C80" s="165"/>
      <c r="D80" s="165"/>
      <c r="E80" s="166"/>
      <c r="F80" s="165"/>
      <c r="G80" s="166"/>
      <c r="H80" s="165"/>
      <c r="I80" s="164"/>
      <c r="J80" s="167"/>
      <c r="K80" s="164"/>
      <c r="L80" s="168"/>
      <c r="M80" s="169"/>
    </row>
    <row r="81" spans="1:13" ht="21.75">
      <c r="A81" s="64"/>
      <c r="B81" s="64"/>
      <c r="C81" s="66"/>
      <c r="D81" s="167"/>
      <c r="E81" s="166"/>
      <c r="F81" s="165"/>
      <c r="G81" s="164"/>
      <c r="H81" s="167"/>
      <c r="I81" s="164"/>
      <c r="J81" s="167"/>
      <c r="K81" s="164"/>
      <c r="L81" s="168"/>
      <c r="M81" s="169"/>
    </row>
    <row r="82" spans="1:13" ht="21.75">
      <c r="A82" s="173"/>
      <c r="B82" s="173"/>
      <c r="C82" s="168"/>
      <c r="D82" s="168"/>
      <c r="E82" s="169"/>
      <c r="F82" s="168"/>
      <c r="G82" s="169"/>
      <c r="H82" s="168"/>
      <c r="I82" s="169"/>
      <c r="J82" s="168"/>
      <c r="K82" s="169"/>
      <c r="L82" s="168"/>
      <c r="M82" s="169"/>
    </row>
    <row r="83" spans="1:13" ht="21.75">
      <c r="A83" s="173"/>
      <c r="B83" s="173"/>
      <c r="C83" s="168"/>
      <c r="D83" s="168"/>
      <c r="E83" s="169"/>
      <c r="F83" s="168"/>
      <c r="G83" s="169"/>
      <c r="H83" s="168"/>
      <c r="I83" s="169"/>
      <c r="J83" s="168"/>
      <c r="K83" s="169"/>
      <c r="L83" s="168"/>
      <c r="M83" s="169"/>
    </row>
    <row r="84" spans="1:13" ht="21.75">
      <c r="A84" s="173"/>
      <c r="B84" s="173"/>
      <c r="C84" s="168"/>
      <c r="D84" s="168"/>
      <c r="E84" s="169"/>
      <c r="F84" s="168"/>
      <c r="G84" s="169"/>
      <c r="H84" s="168"/>
      <c r="I84" s="169"/>
      <c r="J84" s="168"/>
      <c r="K84" s="169"/>
      <c r="L84" s="168"/>
      <c r="M84" s="169"/>
    </row>
  </sheetData>
  <sheetProtection/>
  <mergeCells count="10">
    <mergeCell ref="H69:K69"/>
    <mergeCell ref="L69:O69"/>
    <mergeCell ref="N4:O4"/>
    <mergeCell ref="J4:K4"/>
    <mergeCell ref="L4:M4"/>
    <mergeCell ref="A4:A5"/>
    <mergeCell ref="B4:B5"/>
    <mergeCell ref="D4:E4"/>
    <mergeCell ref="F4:G4"/>
    <mergeCell ref="H4:I4"/>
  </mergeCells>
  <printOptions horizontalCentered="1"/>
  <pageMargins left="0.3937007874015748" right="0.1968503937007874" top="0.5511811023622047" bottom="0.5905511811023623" header="0.3937007874015748" footer="0.2755905511811024"/>
  <pageSetup firstPageNumber="64" useFirstPageNumber="1" horizontalDpi="600" verticalDpi="600" orientation="landscape" paperSize="9" scale="90" r:id="rId1"/>
  <headerFooter alignWithMargins="0">
    <oddHeader>&amp;R&amp;"TH SarabunPSK,Bold"&amp;15สกจ. A-1.3-1</oddHeader>
    <oddFooter>&amp;L&amp;"Cordia New,Regular"&amp;10&amp;K00+000&amp;Z&amp;F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admin</cp:lastModifiedBy>
  <cp:lastPrinted>2015-08-13T10:13:20Z</cp:lastPrinted>
  <dcterms:created xsi:type="dcterms:W3CDTF">2008-05-24T09:30:33Z</dcterms:created>
  <dcterms:modified xsi:type="dcterms:W3CDTF">2015-08-14T02:52:30Z</dcterms:modified>
  <cp:category/>
  <cp:version/>
  <cp:contentType/>
  <cp:contentStatus/>
</cp:coreProperties>
</file>