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5060" windowHeight="11775" activeTab="0"/>
  </bookViews>
  <sheets>
    <sheet name="2.11-1" sheetId="1" r:id="rId1"/>
    <sheet name="2.11-2" sheetId="2" r:id="rId2"/>
  </sheets>
  <definedNames>
    <definedName name="_xlnm.Print_Area" localSheetId="0">'2.11-1'!$A$1:$H$52</definedName>
    <definedName name="_xlnm.Print_Area" localSheetId="1">'2.11-2'!$A$1:$J$50</definedName>
  </definedNames>
  <calcPr fullCalcOnLoad="1"/>
</workbook>
</file>

<file path=xl/sharedStrings.xml><?xml version="1.0" encoding="utf-8"?>
<sst xmlns="http://schemas.openxmlformats.org/spreadsheetml/2006/main" count="129" uniqueCount="89">
  <si>
    <t>ลำดับที่</t>
  </si>
  <si>
    <t>จำนวน (คน)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</si>
  <si>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</si>
  <si>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</si>
  <si>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</si>
  <si>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</si>
  <si>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</si>
  <si>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</si>
  <si>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</si>
  <si>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</si>
  <si>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</si>
  <si>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</si>
  <si>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</si>
  <si>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</si>
  <si>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</si>
  <si>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</si>
  <si>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</si>
  <si>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</si>
  <si>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</si>
  <si>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ภาพรวมมหาวิทยาลัย</t>
  </si>
  <si>
    <t>ระดับปริญญาโท</t>
  </si>
  <si>
    <t>ระดับปริญญาเอก</t>
  </si>
  <si>
    <t>เทคโนโลยีเลเซอร์และโฟตอนนิกส์</t>
  </si>
  <si>
    <t>รวมสำนักวิชาวิทยาศาสตร์</t>
  </si>
  <si>
    <t>เทคโนโลยีชีวภาพ</t>
  </si>
  <si>
    <t xml:space="preserve">เทคโนโลยีอาหาร </t>
  </si>
  <si>
    <t>GPAX เฉลี่ย</t>
  </si>
  <si>
    <t>แพทยศาสตร์</t>
  </si>
  <si>
    <t>เฉลี่ยทั้ง 2 ระดับ</t>
  </si>
  <si>
    <t>เทคโนโลยีการจัดการ</t>
  </si>
  <si>
    <t>คะแนนอิงเกณฑ์การประเมิน</t>
  </si>
  <si>
    <t xml:space="preserve">          ข. ระดับบัณฑิตศึกษา</t>
  </si>
  <si>
    <t>สาขาวิชา/หลักสูตร/สำนักวิชา</t>
  </si>
  <si>
    <t>เทคโนโลยีสารสนเทศ</t>
  </si>
  <si>
    <t>วิศวกรรมโลหการ</t>
  </si>
  <si>
    <t>พยาบาลศาสตร์</t>
  </si>
  <si>
    <t>ภาษาต่างประเทศ</t>
  </si>
  <si>
    <t>วิศวกรรมการผลิต</t>
  </si>
  <si>
    <t>รวมสำนักวิชาแพทยศาสตร์</t>
  </si>
  <si>
    <t xml:space="preserve">  อนามัยสิ่งแวดล้อม
  (มลพิษสิ่งแวดล้อมและความปลอดภัย)
</t>
  </si>
  <si>
    <t>เคมี</t>
  </si>
  <si>
    <t>ฟิสิกส์</t>
  </si>
  <si>
    <t>จุลชีววิทยา</t>
  </si>
  <si>
    <t>ชีวเคมี</t>
  </si>
  <si>
    <t>วิทยาศาสตร์การกีฬา</t>
  </si>
  <si>
    <t>เทคโนโลยีอาหาร</t>
  </si>
  <si>
    <t>รวมสำนักวิชาแพทยศาสตร์
(กลุ่มสาขาวิชาสาธารณสุขศาสตร์)</t>
  </si>
  <si>
    <t>รวมสำนักวิชาพยาบาลศาสตร์</t>
  </si>
  <si>
    <t>วิศวกรรมเกษตรและอาหาร</t>
  </si>
  <si>
    <t>วิศวกรรมขนส่งและโลจิสติกส์</t>
  </si>
  <si>
    <t>วิศวกรรมอิเล็กทรอนิกส์</t>
  </si>
  <si>
    <t>วิศวกรรมยานยนต์</t>
  </si>
  <si>
    <t>คณิตศาสตร์ หลักสูตรก้าวหน้า</t>
  </si>
  <si>
    <t>ฟิสิกส์ หลักสูตรก้าวหน้า</t>
  </si>
  <si>
    <t>เคมี หลักสูตรก้าวหน้า</t>
  </si>
  <si>
    <t>ชีววิทยาหลักสูตรก้าวหน้า</t>
  </si>
  <si>
    <r>
      <t>ตารางที่ 2.11-2</t>
    </r>
    <r>
      <rPr>
        <b/>
        <sz val="15"/>
        <rFont val="TH SarabunPSK"/>
        <family val="2"/>
      </rPr>
      <t xml:space="preserve">  :  คะแนนเฉลี่ยสะสมต่อปีของนักศึกษา เมื่อสิ้นภาคการศึกษาที่ 3 ปีการศึกษา 2556 (ก.ค. 57 - มิ.ย. 58)</t>
    </r>
  </si>
  <si>
    <t>คณิตศาสตร์ประยุกต์</t>
  </si>
  <si>
    <t>ฟิสิกส์ประยุกต์</t>
  </si>
  <si>
    <t>ภูมิสารสนเทศ</t>
  </si>
  <si>
    <t>ชีวเวชศาสตร์</t>
  </si>
  <si>
    <t>สหกิจศึกษา</t>
  </si>
  <si>
    <t>วิศวกรรมเทคคาทรอนิกส์</t>
  </si>
  <si>
    <t>วิศวกรรมการจัดการพลังงาน</t>
  </si>
  <si>
    <t>การบริหารงานก่อสร้างและสาธารณูปโภค</t>
  </si>
  <si>
    <t>วิศวกรรมอิเล็กทรอนิกส์และโฟตอนนิกส์</t>
  </si>
  <si>
    <r>
      <t>แหล่งที่มา  :</t>
    </r>
    <r>
      <rPr>
        <sz val="14"/>
        <rFont val="TH SarabunPSK"/>
        <family val="2"/>
      </rPr>
      <t xml:space="preserve">  ศูนย์บริการการศึกษา</t>
    </r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</si>
  <si>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ฝ่ายประมวลผลและข้อมูลบัณฑิต</t>
    </r>
  </si>
  <si>
    <r>
      <t xml:space="preserve">ข้อมูล ณ วันที่ </t>
    </r>
    <r>
      <rPr>
        <sz val="14"/>
        <rFont val="TH SarabunPSK"/>
        <family val="2"/>
      </rPr>
      <t>17 กรกฎาคม 2558</t>
    </r>
  </si>
  <si>
    <t>(รองศาสตราจารย์ สพญ. ดร.ศจีรา  คุปพิทยานันท์)</t>
  </si>
  <si>
    <t>………………………………………………… (หัวหน้าหน่วยงาน)</t>
  </si>
  <si>
    <r>
      <t xml:space="preserve">     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ตำแหน่ง  ผู้อำนวยการศูนย์บริการการศึกษา</t>
    </r>
  </si>
  <si>
    <t>คณิตศาสตร์</t>
  </si>
  <si>
    <t>ชีวสิ่งแวดล้อม</t>
  </si>
  <si>
    <t>-</t>
  </si>
  <si>
    <r>
      <t>แหล่งที่มา  :</t>
    </r>
    <r>
      <rPr>
        <sz val="15"/>
        <rFont val="TH SarabunPSK"/>
        <family val="2"/>
      </rPr>
      <t xml:space="preserve">  ฝ่ายประมวลผลและข้อมูลบัณฑิต ศูนย์บริการการศึกษา</t>
    </r>
  </si>
  <si>
    <t>ข้อมูล ณ วันที่ 17 กรกฎาคม 2558</t>
  </si>
  <si>
    <t xml:space="preserve"> - วิศวกรรมการผลิต</t>
  </si>
  <si>
    <t xml:space="preserve"> - วิศวกรรมการออกแบบผลิตภัณฑ์</t>
  </si>
  <si>
    <t xml:space="preserve"> - วิศวกรรมเครื่องกล</t>
  </si>
  <si>
    <t xml:space="preserve"> - วิศวกรรมอากาศยาน</t>
  </si>
  <si>
    <t xml:space="preserve"> - วิศวกรรมเมคคาทรอนิกส์</t>
  </si>
  <si>
    <t xml:space="preserve"> - วิศวกรรมธรณี</t>
  </si>
  <si>
    <t xml:space="preserve"> - เทคโนโลยีธรณี</t>
  </si>
  <si>
    <t>สาธารณสุขศาสตร์</t>
  </si>
  <si>
    <t xml:space="preserve"> - อนามัยสิ่งแวดล้อม</t>
  </si>
  <si>
    <t xml:space="preserve"> - อาชีวอนามัยและความปลอดภัย</t>
  </si>
  <si>
    <t xml:space="preserve">                   ก. ระดับปริญญาตรี</t>
  </si>
  <si>
    <r>
      <t>ตารางที่ B-1.9-1</t>
    </r>
    <r>
      <rPr>
        <b/>
        <sz val="15"/>
        <color indexed="8"/>
        <rFont val="TH SarabunPSK"/>
        <family val="2"/>
      </rPr>
      <t xml:space="preserve">  :  คะแนนเฉลี่ยสะสมต่อปีของนักศึกษา เมื่อสิ้นภาคการศึกษาที่ 3 ปีการศึกษา 2557 (ก.ค. 57 - มิ.ย. 58)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</si>
</sst>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0.00;[Red]0.00"/>
    <numFmt numFmtId="183" formatCode="0;;\-"/>
    <numFmt numFmtId="184" formatCode="0;[Red]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;;\-"/>
    <numFmt numFmtId="191" formatCode="d\ ดดดด\ bbbb"/>
    <numFmt numFmtId="192" formatCode="#,##0;;\-"/>
    <numFmt numFmtId="193" formatCode="#,##0_ ;\-#,##0\ 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0.0"/>
  </numFmts>
  <fonts count="64">
    <font>
      <sz val="14"/>
      <name val="BrowalliaUPC"/>
      <family val="0"/>
    </font>
    <font>
      <sz val="14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0"/>
      <color indexed="8"/>
      <name val="MS Sans Serif"/>
      <family val="2"/>
    </font>
    <font>
      <b/>
      <sz val="14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sz val="10"/>
      <name val="TH SarabunPSK"/>
      <family val="2"/>
    </font>
    <font>
      <u val="single"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u val="double"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</cellStyleXfs>
  <cellXfs count="249">
    <xf numFmtId="0" fontId="0" fillId="0" borderId="0" xfId="0" applyAlignment="1">
      <alignment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2" fontId="7" fillId="0" borderId="0" xfId="63" applyNumberFormat="1" applyFont="1" applyAlignment="1">
      <alignment vertical="center"/>
      <protection/>
    </xf>
    <xf numFmtId="0" fontId="5" fillId="0" borderId="0" xfId="63" applyFont="1" applyAlignment="1">
      <alignment vertical="center" shrinkToFi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3" applyFont="1" applyBorder="1">
      <alignment/>
      <protection/>
    </xf>
    <xf numFmtId="0" fontId="10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0" fontId="11" fillId="0" borderId="0" xfId="63" applyFont="1">
      <alignment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13" fillId="0" borderId="12" xfId="63" applyFont="1" applyBorder="1" applyAlignment="1">
      <alignment horizontal="center" vertical="center"/>
      <protection/>
    </xf>
    <xf numFmtId="0" fontId="14" fillId="0" borderId="13" xfId="63" applyFont="1" applyBorder="1" applyAlignment="1">
      <alignment horizontal="left" vertical="center" indent="1"/>
      <protection/>
    </xf>
    <xf numFmtId="2" fontId="14" fillId="0" borderId="14" xfId="58" applyNumberFormat="1" applyFont="1" applyFill="1" applyBorder="1" applyAlignment="1">
      <alignment horizontal="center" vertical="center"/>
      <protection/>
    </xf>
    <xf numFmtId="3" fontId="14" fillId="0" borderId="15" xfId="58" applyNumberFormat="1" applyFont="1" applyFill="1" applyBorder="1" applyAlignment="1">
      <alignment horizontal="center" vertical="center"/>
      <protection/>
    </xf>
    <xf numFmtId="0" fontId="13" fillId="0" borderId="16" xfId="63" applyFont="1" applyBorder="1" applyAlignment="1">
      <alignment horizontal="center" vertical="center"/>
      <protection/>
    </xf>
    <xf numFmtId="49" fontId="14" fillId="0" borderId="17" xfId="63" applyNumberFormat="1" applyFont="1" applyBorder="1" applyAlignment="1">
      <alignment horizontal="left" vertical="center" indent="1"/>
      <protection/>
    </xf>
    <xf numFmtId="2" fontId="14" fillId="0" borderId="18" xfId="58" applyNumberFormat="1" applyFont="1" applyFill="1" applyBorder="1" applyAlignment="1">
      <alignment horizontal="center" vertical="center"/>
      <protection/>
    </xf>
    <xf numFmtId="3" fontId="14" fillId="0" borderId="19" xfId="58" applyNumberFormat="1" applyFont="1" applyFill="1" applyBorder="1" applyAlignment="1">
      <alignment horizontal="center" vertical="center"/>
      <protection/>
    </xf>
    <xf numFmtId="2" fontId="14" fillId="0" borderId="20" xfId="58" applyNumberFormat="1" applyFont="1" applyFill="1" applyBorder="1" applyAlignment="1">
      <alignment horizontal="center" vertical="center"/>
      <protection/>
    </xf>
    <xf numFmtId="0" fontId="14" fillId="0" borderId="21" xfId="58" applyFont="1" applyFill="1" applyBorder="1" applyAlignment="1">
      <alignment horizontal="center" vertical="center"/>
      <protection/>
    </xf>
    <xf numFmtId="3" fontId="14" fillId="0" borderId="21" xfId="58" applyNumberFormat="1" applyFont="1" applyFill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horizontal="left" vertical="center" indent="1"/>
      <protection/>
    </xf>
    <xf numFmtId="0" fontId="14" fillId="0" borderId="0" xfId="63" applyFont="1" applyBorder="1" applyAlignment="1">
      <alignment horizontal="left" vertical="center" indent="1"/>
      <protection/>
    </xf>
    <xf numFmtId="0" fontId="14" fillId="0" borderId="23" xfId="63" applyFont="1" applyBorder="1" applyAlignment="1">
      <alignment horizontal="left" vertical="center" indent="1"/>
      <protection/>
    </xf>
    <xf numFmtId="2" fontId="14" fillId="0" borderId="24" xfId="58" applyNumberFormat="1" applyFont="1" applyFill="1" applyBorder="1" applyAlignment="1">
      <alignment horizontal="center" vertical="center"/>
      <protection/>
    </xf>
    <xf numFmtId="0" fontId="14" fillId="0" borderId="25" xfId="58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left" vertical="center" indent="4"/>
      <protection/>
    </xf>
    <xf numFmtId="0" fontId="12" fillId="0" borderId="26" xfId="63" applyFont="1" applyFill="1" applyBorder="1" applyAlignment="1">
      <alignment horizontal="left" vertical="center" indent="6"/>
      <protection/>
    </xf>
    <xf numFmtId="0" fontId="12" fillId="0" borderId="26" xfId="63" applyFont="1" applyFill="1" applyBorder="1" applyAlignment="1">
      <alignment horizontal="left" indent="6"/>
      <protection/>
    </xf>
    <xf numFmtId="2" fontId="15" fillId="0" borderId="10" xfId="58" applyNumberFormat="1" applyFont="1" applyFill="1" applyBorder="1" applyAlignment="1">
      <alignment horizontal="center" vertical="center"/>
      <protection/>
    </xf>
    <xf numFmtId="3" fontId="15" fillId="0" borderId="11" xfId="58" applyNumberFormat="1" applyFont="1" applyFill="1" applyBorder="1" applyAlignment="1">
      <alignment horizontal="center" vertical="center"/>
      <protection/>
    </xf>
    <xf numFmtId="0" fontId="13" fillId="0" borderId="0" xfId="63" applyFont="1" applyBorder="1" applyAlignment="1">
      <alignment horizontal="left" vertical="center" indent="1"/>
      <protection/>
    </xf>
    <xf numFmtId="0" fontId="13" fillId="0" borderId="27" xfId="63" applyFont="1" applyBorder="1" applyAlignment="1">
      <alignment horizontal="center" vertical="center"/>
      <protection/>
    </xf>
    <xf numFmtId="0" fontId="13" fillId="0" borderId="28" xfId="63" applyFont="1" applyBorder="1" applyAlignment="1">
      <alignment horizontal="left" vertical="center" indent="1"/>
      <protection/>
    </xf>
    <xf numFmtId="2" fontId="14" fillId="0" borderId="29" xfId="58" applyNumberFormat="1" applyFont="1" applyFill="1" applyBorder="1" applyAlignment="1">
      <alignment horizontal="center" vertical="center"/>
      <protection/>
    </xf>
    <xf numFmtId="0" fontId="14" fillId="0" borderId="30" xfId="58" applyFont="1" applyFill="1" applyBorder="1" applyAlignment="1">
      <alignment horizontal="center" vertical="center"/>
      <protection/>
    </xf>
    <xf numFmtId="3" fontId="14" fillId="0" borderId="30" xfId="58" applyNumberFormat="1" applyFont="1" applyFill="1" applyBorder="1" applyAlignment="1">
      <alignment horizontal="center" vertical="center"/>
      <protection/>
    </xf>
    <xf numFmtId="0" fontId="13" fillId="0" borderId="31" xfId="63" applyFont="1" applyBorder="1" applyAlignment="1">
      <alignment horizontal="center" vertical="center"/>
      <protection/>
    </xf>
    <xf numFmtId="0" fontId="13" fillId="0" borderId="32" xfId="63" applyFont="1" applyBorder="1" applyAlignment="1">
      <alignment horizontal="left" vertical="center" indent="1"/>
      <protection/>
    </xf>
    <xf numFmtId="2" fontId="14" fillId="0" borderId="33" xfId="58" applyNumberFormat="1" applyFont="1" applyFill="1" applyBorder="1" applyAlignment="1">
      <alignment horizontal="center" vertical="center"/>
      <protection/>
    </xf>
    <xf numFmtId="3" fontId="14" fillId="0" borderId="34" xfId="58" applyNumberFormat="1" applyFont="1" applyFill="1" applyBorder="1" applyAlignment="1">
      <alignment horizontal="center" vertical="center"/>
      <protection/>
    </xf>
    <xf numFmtId="2" fontId="14" fillId="0" borderId="34" xfId="58" applyNumberFormat="1" applyFont="1" applyFill="1" applyBorder="1" applyAlignment="1">
      <alignment horizontal="center" vertical="center"/>
      <protection/>
    </xf>
    <xf numFmtId="1" fontId="14" fillId="0" borderId="34" xfId="58" applyNumberFormat="1" applyFont="1" applyFill="1" applyBorder="1" applyAlignment="1">
      <alignment horizontal="center" vertical="center"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3" fillId="0" borderId="35" xfId="63" applyFont="1" applyBorder="1" applyAlignment="1">
      <alignment horizontal="center" vertical="center"/>
      <protection/>
    </xf>
    <xf numFmtId="0" fontId="14" fillId="0" borderId="0" xfId="63" applyFont="1" applyAlignment="1">
      <alignment horizontal="left" vertical="center" indent="1"/>
      <protection/>
    </xf>
    <xf numFmtId="0" fontId="14" fillId="0" borderId="19" xfId="58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left" indent="6"/>
      <protection/>
    </xf>
    <xf numFmtId="2" fontId="15" fillId="0" borderId="37" xfId="58" applyNumberFormat="1" applyFont="1" applyFill="1" applyBorder="1" applyAlignment="1">
      <alignment horizontal="center" vertical="center"/>
      <protection/>
    </xf>
    <xf numFmtId="0" fontId="15" fillId="0" borderId="38" xfId="58" applyFont="1" applyFill="1" applyBorder="1" applyAlignment="1">
      <alignment horizontal="center" vertical="center"/>
      <protection/>
    </xf>
    <xf numFmtId="0" fontId="12" fillId="0" borderId="26" xfId="63" applyFont="1" applyFill="1" applyBorder="1">
      <alignment/>
      <protection/>
    </xf>
    <xf numFmtId="3" fontId="15" fillId="0" borderId="39" xfId="58" applyNumberFormat="1" applyFont="1" applyFill="1" applyBorder="1" applyAlignment="1">
      <alignment horizontal="center" vertical="center"/>
      <protection/>
    </xf>
    <xf numFmtId="0" fontId="13" fillId="0" borderId="36" xfId="63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182" fontId="13" fillId="0" borderId="0" xfId="0" applyNumberFormat="1" applyFont="1" applyAlignment="1">
      <alignment horizontal="left"/>
    </xf>
    <xf numFmtId="182" fontId="13" fillId="0" borderId="0" xfId="0" applyNumberFormat="1" applyFont="1" applyAlignment="1">
      <alignment horizontal="center"/>
    </xf>
    <xf numFmtId="0" fontId="9" fillId="0" borderId="40" xfId="63" applyFont="1" applyBorder="1" applyAlignment="1">
      <alignment horizontal="center" vertical="center"/>
      <protection/>
    </xf>
    <xf numFmtId="0" fontId="10" fillId="0" borderId="35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3" fillId="0" borderId="41" xfId="63" applyFont="1" applyBorder="1" applyAlignment="1">
      <alignment horizontal="center" vertical="center"/>
      <protection/>
    </xf>
    <xf numFmtId="0" fontId="14" fillId="0" borderId="42" xfId="63" applyFont="1" applyBorder="1" applyAlignment="1">
      <alignment horizontal="left" vertical="center" indent="1"/>
      <protection/>
    </xf>
    <xf numFmtId="2" fontId="14" fillId="0" borderId="43" xfId="58" applyNumberFormat="1" applyFont="1" applyFill="1" applyBorder="1" applyAlignment="1">
      <alignment horizontal="center" vertical="center"/>
      <protection/>
    </xf>
    <xf numFmtId="3" fontId="14" fillId="0" borderId="44" xfId="58" applyNumberFormat="1" applyFont="1" applyFill="1" applyBorder="1" applyAlignment="1">
      <alignment horizontal="center" vertical="center"/>
      <protection/>
    </xf>
    <xf numFmtId="49" fontId="14" fillId="0" borderId="45" xfId="63" applyNumberFormat="1" applyFont="1" applyBorder="1" applyAlignment="1">
      <alignment horizontal="left" vertical="center" indent="1"/>
      <protection/>
    </xf>
    <xf numFmtId="2" fontId="14" fillId="0" borderId="46" xfId="58" applyNumberFormat="1" applyFont="1" applyFill="1" applyBorder="1" applyAlignment="1">
      <alignment horizontal="center" vertical="center"/>
      <protection/>
    </xf>
    <xf numFmtId="49" fontId="13" fillId="0" borderId="17" xfId="63" applyNumberFormat="1" applyFont="1" applyBorder="1" applyAlignment="1">
      <alignment horizontal="left" vertical="center" indent="1"/>
      <protection/>
    </xf>
    <xf numFmtId="2" fontId="13" fillId="0" borderId="18" xfId="58" applyNumberFormat="1" applyFont="1" applyFill="1" applyBorder="1" applyAlignment="1">
      <alignment horizontal="center" vertical="center"/>
      <protection/>
    </xf>
    <xf numFmtId="0" fontId="13" fillId="0" borderId="19" xfId="58" applyFont="1" applyFill="1" applyBorder="1" applyAlignment="1">
      <alignment horizontal="center" vertical="center"/>
      <protection/>
    </xf>
    <xf numFmtId="0" fontId="13" fillId="0" borderId="17" xfId="63" applyFont="1" applyBorder="1" applyAlignment="1">
      <alignment horizontal="left" vertical="center" indent="1"/>
      <protection/>
    </xf>
    <xf numFmtId="3" fontId="13" fillId="0" borderId="19" xfId="58" applyNumberFormat="1" applyFont="1" applyFill="1" applyBorder="1" applyAlignment="1">
      <alignment horizontal="center" vertical="center"/>
      <protection/>
    </xf>
    <xf numFmtId="0" fontId="13" fillId="0" borderId="0" xfId="63" applyFont="1" applyAlignment="1">
      <alignment horizontal="left" vertical="center" indent="1"/>
      <protection/>
    </xf>
    <xf numFmtId="2" fontId="13" fillId="0" borderId="20" xfId="58" applyNumberFormat="1" applyFont="1" applyFill="1" applyBorder="1" applyAlignment="1">
      <alignment horizontal="center" vertical="center"/>
      <protection/>
    </xf>
    <xf numFmtId="0" fontId="13" fillId="0" borderId="21" xfId="58" applyFont="1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/>
      <protection/>
    </xf>
    <xf numFmtId="3" fontId="12" fillId="0" borderId="11" xfId="58" applyNumberFormat="1" applyFont="1" applyFill="1" applyBorder="1" applyAlignment="1">
      <alignment horizontal="center" vertical="center"/>
      <protection/>
    </xf>
    <xf numFmtId="0" fontId="13" fillId="0" borderId="42" xfId="63" applyFont="1" applyBorder="1" applyAlignment="1">
      <alignment horizontal="left" vertical="center" indent="1"/>
      <protection/>
    </xf>
    <xf numFmtId="2" fontId="13" fillId="0" borderId="43" xfId="58" applyNumberFormat="1" applyFont="1" applyFill="1" applyBorder="1" applyAlignment="1">
      <alignment horizontal="center" vertical="center"/>
      <protection/>
    </xf>
    <xf numFmtId="0" fontId="13" fillId="0" borderId="44" xfId="58" applyFont="1" applyFill="1" applyBorder="1" applyAlignment="1">
      <alignment horizontal="center" vertical="center"/>
      <protection/>
    </xf>
    <xf numFmtId="49" fontId="13" fillId="0" borderId="0" xfId="63" applyNumberFormat="1" applyFont="1" applyBorder="1" applyAlignment="1">
      <alignment horizontal="left" vertical="center" indent="1"/>
      <protection/>
    </xf>
    <xf numFmtId="0" fontId="12" fillId="0" borderId="0" xfId="59" applyFont="1" applyAlignment="1">
      <alignment/>
      <protection/>
    </xf>
    <xf numFmtId="2" fontId="13" fillId="0" borderId="0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82" fontId="13" fillId="0" borderId="0" xfId="59" applyNumberFormat="1" applyFont="1" applyAlignment="1">
      <alignment horizontal="left"/>
      <protection/>
    </xf>
    <xf numFmtId="0" fontId="18" fillId="0" borderId="0" xfId="0" applyFont="1" applyAlignment="1">
      <alignment/>
    </xf>
    <xf numFmtId="0" fontId="14" fillId="0" borderId="44" xfId="58" applyFont="1" applyFill="1" applyBorder="1" applyAlignment="1">
      <alignment horizontal="center" vertical="center"/>
      <protection/>
    </xf>
    <xf numFmtId="0" fontId="13" fillId="0" borderId="18" xfId="61" applyFont="1" applyBorder="1" applyAlignment="1">
      <alignment horizontal="left" vertical="center" indent="1"/>
      <protection/>
    </xf>
    <xf numFmtId="2" fontId="13" fillId="0" borderId="24" xfId="58" applyNumberFormat="1" applyFont="1" applyFill="1" applyBorder="1" applyAlignment="1">
      <alignment horizontal="center" vertical="center"/>
      <protection/>
    </xf>
    <xf numFmtId="0" fontId="13" fillId="0" borderId="25" xfId="58" applyFont="1" applyFill="1" applyBorder="1" applyAlignment="1">
      <alignment horizontal="center" vertical="center"/>
      <protection/>
    </xf>
    <xf numFmtId="0" fontId="59" fillId="0" borderId="0" xfId="63" applyFont="1">
      <alignment/>
      <protection/>
    </xf>
    <xf numFmtId="0" fontId="60" fillId="0" borderId="0" xfId="63" applyFont="1">
      <alignment/>
      <protection/>
    </xf>
    <xf numFmtId="3" fontId="9" fillId="0" borderId="40" xfId="44" applyNumberFormat="1" applyFont="1" applyBorder="1" applyAlignment="1">
      <alignment horizontal="center" vertical="center"/>
    </xf>
    <xf numFmtId="0" fontId="61" fillId="0" borderId="0" xfId="63" applyFont="1" applyBorder="1">
      <alignment/>
      <protection/>
    </xf>
    <xf numFmtId="0" fontId="10" fillId="0" borderId="22" xfId="63" applyFont="1" applyBorder="1" applyAlignment="1">
      <alignment horizontal="center" vertical="center"/>
      <protection/>
    </xf>
    <xf numFmtId="0" fontId="62" fillId="0" borderId="18" xfId="61" applyFont="1" applyBorder="1" applyAlignment="1">
      <alignment horizontal="left" vertical="center" indent="1"/>
      <protection/>
    </xf>
    <xf numFmtId="0" fontId="62" fillId="0" borderId="20" xfId="61" applyFont="1" applyBorder="1" applyAlignment="1">
      <alignment horizontal="left" vertical="center" indent="1"/>
      <protection/>
    </xf>
    <xf numFmtId="2" fontId="13" fillId="0" borderId="47" xfId="58" applyNumberFormat="1" applyFont="1" applyFill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 vertical="top"/>
      <protection/>
    </xf>
    <xf numFmtId="0" fontId="62" fillId="0" borderId="17" xfId="61" applyFont="1" applyBorder="1" applyAlignment="1">
      <alignment horizontal="left" vertical="center" indent="1"/>
      <protection/>
    </xf>
    <xf numFmtId="0" fontId="60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4" fontId="10" fillId="0" borderId="35" xfId="44" applyNumberFormat="1" applyFont="1" applyBorder="1" applyAlignment="1">
      <alignment horizontal="center" vertical="center"/>
    </xf>
    <xf numFmtId="1" fontId="10" fillId="0" borderId="35" xfId="63" applyNumberFormat="1" applyFont="1" applyBorder="1" applyAlignment="1">
      <alignment horizontal="center" vertical="center" shrinkToFit="1"/>
      <protection/>
    </xf>
    <xf numFmtId="4" fontId="10" fillId="0" borderId="22" xfId="44" applyNumberFormat="1" applyFont="1" applyBorder="1" applyAlignment="1">
      <alignment horizontal="center" vertical="center"/>
    </xf>
    <xf numFmtId="4" fontId="9" fillId="0" borderId="40" xfId="63" applyNumberFormat="1" applyFont="1" applyFill="1" applyBorder="1" applyAlignment="1">
      <alignment horizontal="center" vertical="center"/>
      <protection/>
    </xf>
    <xf numFmtId="2" fontId="10" fillId="0" borderId="48" xfId="63" applyNumberFormat="1" applyFont="1" applyFill="1" applyBorder="1" applyAlignment="1">
      <alignment horizontal="center" vertical="center"/>
      <protection/>
    </xf>
    <xf numFmtId="182" fontId="13" fillId="0" borderId="0" xfId="59" applyNumberFormat="1" applyFont="1" applyAlignment="1">
      <alignment/>
      <protection/>
    </xf>
    <xf numFmtId="2" fontId="13" fillId="0" borderId="24" xfId="58" applyNumberFormat="1" applyFont="1" applyFill="1" applyBorder="1" applyAlignment="1" quotePrefix="1">
      <alignment horizontal="center" vertical="center"/>
      <protection/>
    </xf>
    <xf numFmtId="2" fontId="13" fillId="0" borderId="49" xfId="58" applyNumberFormat="1" applyFont="1" applyFill="1" applyBorder="1" applyAlignment="1" quotePrefix="1">
      <alignment horizontal="center" vertical="center"/>
      <protection/>
    </xf>
    <xf numFmtId="2" fontId="15" fillId="0" borderId="37" xfId="58" applyNumberFormat="1" applyFont="1" applyFill="1" applyBorder="1" applyAlignment="1" quotePrefix="1">
      <alignment horizontal="center" vertical="center"/>
      <protection/>
    </xf>
    <xf numFmtId="0" fontId="15" fillId="0" borderId="38" xfId="58" applyFont="1" applyFill="1" applyBorder="1" applyAlignment="1" quotePrefix="1">
      <alignment horizontal="center" vertical="center"/>
      <protection/>
    </xf>
    <xf numFmtId="2" fontId="14" fillId="0" borderId="18" xfId="58" applyNumberFormat="1" applyFont="1" applyFill="1" applyBorder="1" applyAlignment="1" quotePrefix="1">
      <alignment horizontal="center" vertical="center"/>
      <protection/>
    </xf>
    <xf numFmtId="3" fontId="14" fillId="0" borderId="19" xfId="58" applyNumberFormat="1" applyFont="1" applyFill="1" applyBorder="1" applyAlignment="1" quotePrefix="1">
      <alignment horizontal="center" vertical="center"/>
      <protection/>
    </xf>
    <xf numFmtId="3" fontId="7" fillId="0" borderId="0" xfId="63" applyNumberFormat="1" applyFont="1">
      <alignment/>
      <protection/>
    </xf>
    <xf numFmtId="2" fontId="6" fillId="0" borderId="0" xfId="63" applyNumberFormat="1" applyFont="1" applyAlignment="1">
      <alignment horizontal="center" vertical="center"/>
      <protection/>
    </xf>
    <xf numFmtId="3" fontId="7" fillId="0" borderId="0" xfId="63" applyNumberFormat="1" applyFont="1" applyAlignment="1">
      <alignment vertical="center"/>
      <protection/>
    </xf>
    <xf numFmtId="0" fontId="10" fillId="0" borderId="0" xfId="63" applyFont="1" applyBorder="1">
      <alignment/>
      <protection/>
    </xf>
    <xf numFmtId="0" fontId="10" fillId="0" borderId="27" xfId="60" applyFont="1" applyBorder="1" applyAlignment="1">
      <alignment horizontal="left" vertical="center" indent="1"/>
      <protection/>
    </xf>
    <xf numFmtId="0" fontId="10" fillId="0" borderId="22" xfId="60" applyFont="1" applyBorder="1" applyAlignment="1">
      <alignment horizontal="left" vertical="center" indent="1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48" xfId="62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left" vertical="center" indent="1"/>
      <protection/>
    </xf>
    <xf numFmtId="0" fontId="10" fillId="0" borderId="35" xfId="62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left" vertical="center" indent="1"/>
      <protection/>
    </xf>
    <xf numFmtId="0" fontId="63" fillId="0" borderId="35" xfId="60" applyFont="1" applyBorder="1" applyAlignment="1">
      <alignment horizontal="left" vertical="center" indent="1"/>
      <protection/>
    </xf>
    <xf numFmtId="0" fontId="10" fillId="0" borderId="0" xfId="63" applyFont="1" applyAlignment="1">
      <alignment horizontal="center" vertical="center" shrinkToFit="1"/>
      <protection/>
    </xf>
    <xf numFmtId="0" fontId="10" fillId="0" borderId="0" xfId="63" applyFont="1" applyAlignment="1">
      <alignment vertical="center" shrinkToFit="1"/>
      <protection/>
    </xf>
    <xf numFmtId="0" fontId="9" fillId="0" borderId="0" xfId="59" applyFont="1" applyAlignment="1">
      <alignment/>
      <protection/>
    </xf>
    <xf numFmtId="0" fontId="63" fillId="0" borderId="22" xfId="60" applyFont="1" applyBorder="1" applyAlignment="1">
      <alignment horizontal="left" vertical="center" indent="1"/>
      <protection/>
    </xf>
    <xf numFmtId="0" fontId="21" fillId="0" borderId="0" xfId="0" applyFont="1" applyAlignment="1">
      <alignment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3" fillId="0" borderId="16" xfId="60" applyFont="1" applyBorder="1" applyAlignment="1">
      <alignment horizontal="left" vertical="center" indent="1"/>
      <protection/>
    </xf>
    <xf numFmtId="0" fontId="10" fillId="0" borderId="16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left" vertical="center" inden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10" fillId="0" borderId="0" xfId="59" applyFont="1" applyAlignment="1">
      <alignment/>
      <protection/>
    </xf>
    <xf numFmtId="182" fontId="10" fillId="0" borderId="0" xfId="59" applyNumberFormat="1" applyFont="1" applyAlignment="1">
      <alignment horizontal="left"/>
      <protection/>
    </xf>
    <xf numFmtId="2" fontId="17" fillId="0" borderId="48" xfId="58" applyNumberFormat="1" applyFont="1" applyFill="1" applyBorder="1" applyAlignment="1">
      <alignment horizontal="center" vertical="center"/>
      <protection/>
    </xf>
    <xf numFmtId="0" fontId="17" fillId="0" borderId="48" xfId="58" applyFont="1" applyFill="1" applyBorder="1" applyAlignment="1">
      <alignment horizontal="center" vertical="center"/>
      <protection/>
    </xf>
    <xf numFmtId="2" fontId="17" fillId="0" borderId="22" xfId="58" applyNumberFormat="1" applyFont="1" applyFill="1" applyBorder="1" applyAlignment="1">
      <alignment horizontal="center" vertical="center"/>
      <protection/>
    </xf>
    <xf numFmtId="0" fontId="17" fillId="0" borderId="22" xfId="58" applyFont="1" applyFill="1" applyBorder="1" applyAlignment="1">
      <alignment horizontal="center" vertical="center"/>
      <protection/>
    </xf>
    <xf numFmtId="3" fontId="17" fillId="0" borderId="48" xfId="58" applyNumberFormat="1" applyFont="1" applyFill="1" applyBorder="1" applyAlignment="1">
      <alignment horizontal="center" vertical="center"/>
      <protection/>
    </xf>
    <xf numFmtId="2" fontId="16" fillId="0" borderId="40" xfId="58" applyNumberFormat="1" applyFont="1" applyFill="1" applyBorder="1" applyAlignment="1">
      <alignment horizontal="center" vertical="center"/>
      <protection/>
    </xf>
    <xf numFmtId="3" fontId="16" fillId="0" borderId="40" xfId="58" applyNumberFormat="1" applyFont="1" applyFill="1" applyBorder="1" applyAlignment="1">
      <alignment horizontal="center" vertical="center"/>
      <protection/>
    </xf>
    <xf numFmtId="2" fontId="17" fillId="0" borderId="35" xfId="58" applyNumberFormat="1" applyFont="1" applyFill="1" applyBorder="1" applyAlignment="1">
      <alignment horizontal="center" vertical="center"/>
      <protection/>
    </xf>
    <xf numFmtId="0" fontId="17" fillId="0" borderId="35" xfId="58" applyFont="1" applyFill="1" applyBorder="1" applyAlignment="1">
      <alignment horizontal="center" vertical="center"/>
      <protection/>
    </xf>
    <xf numFmtId="4" fontId="10" fillId="0" borderId="22" xfId="59" applyNumberFormat="1" applyFont="1" applyBorder="1" applyAlignment="1">
      <alignment horizontal="center" vertical="center"/>
      <protection/>
    </xf>
    <xf numFmtId="1" fontId="10" fillId="0" borderId="22" xfId="0" applyNumberFormat="1" applyFont="1" applyBorder="1" applyAlignment="1">
      <alignment horizontal="center" vertical="center"/>
    </xf>
    <xf numFmtId="1" fontId="10" fillId="0" borderId="22" xfId="59" applyNumberFormat="1" applyFont="1" applyBorder="1" applyAlignment="1">
      <alignment horizontal="center" vertical="center"/>
      <protection/>
    </xf>
    <xf numFmtId="0" fontId="9" fillId="0" borderId="40" xfId="63" applyFont="1" applyBorder="1" applyAlignment="1">
      <alignment horizontal="center" vertical="center" shrinkToFit="1"/>
      <protection/>
    </xf>
    <xf numFmtId="0" fontId="17" fillId="0" borderId="16" xfId="58" applyFont="1" applyFill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18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9" fillId="0" borderId="0" xfId="63" applyFont="1" applyAlignment="1">
      <alignment horizontal="center" vertical="center"/>
      <protection/>
    </xf>
    <xf numFmtId="2" fontId="10" fillId="0" borderId="0" xfId="63" applyNumberFormat="1" applyFont="1" applyAlignment="1">
      <alignment horizontal="center" vertical="center"/>
      <protection/>
    </xf>
    <xf numFmtId="191" fontId="21" fillId="0" borderId="0" xfId="63" applyNumberFormat="1" applyFont="1" applyBorder="1" applyAlignment="1">
      <alignment horizontal="center" vertical="center" shrinkToFit="1"/>
      <protection/>
    </xf>
    <xf numFmtId="0" fontId="10" fillId="0" borderId="0" xfId="59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9" fillId="0" borderId="0" xfId="63" applyFont="1" applyAlignment="1">
      <alignment horizontal="center" vertical="center"/>
      <protection/>
    </xf>
    <xf numFmtId="2" fontId="9" fillId="0" borderId="0" xfId="63" applyNumberFormat="1" applyFont="1" applyAlignment="1">
      <alignment horizontal="center" vertical="center"/>
      <protection/>
    </xf>
    <xf numFmtId="0" fontId="9" fillId="0" borderId="0" xfId="63" applyNumberFormat="1" applyFont="1" applyAlignment="1">
      <alignment horizontal="center" vertical="center"/>
      <protection/>
    </xf>
    <xf numFmtId="0" fontId="63" fillId="0" borderId="50" xfId="60" applyFont="1" applyBorder="1" applyAlignment="1">
      <alignment horizontal="left" vertical="center" indent="1"/>
      <protection/>
    </xf>
    <xf numFmtId="4" fontId="10" fillId="0" borderId="50" xfId="59" applyNumberFormat="1" applyFont="1" applyBorder="1" applyAlignment="1">
      <alignment horizontal="center" vertical="center"/>
      <protection/>
    </xf>
    <xf numFmtId="1" fontId="10" fillId="0" borderId="50" xfId="0" applyNumberFormat="1" applyFont="1" applyBorder="1" applyAlignment="1">
      <alignment horizontal="center" vertical="center"/>
    </xf>
    <xf numFmtId="0" fontId="63" fillId="0" borderId="50" xfId="60" applyFont="1" applyBorder="1" applyAlignment="1" quotePrefix="1">
      <alignment horizontal="left" vertical="center" indent="1"/>
      <protection/>
    </xf>
    <xf numFmtId="4" fontId="10" fillId="0" borderId="50" xfId="44" applyNumberFormat="1" applyFont="1" applyBorder="1" applyAlignment="1">
      <alignment horizontal="left" vertical="center" indent="5"/>
    </xf>
    <xf numFmtId="4" fontId="10" fillId="0" borderId="22" xfId="44" applyNumberFormat="1" applyFont="1" applyBorder="1" applyAlignment="1">
      <alignment horizontal="left" vertical="center" indent="5"/>
    </xf>
    <xf numFmtId="0" fontId="9" fillId="0" borderId="0" xfId="63" applyFont="1" applyAlignment="1">
      <alignment vertical="center" shrinkToFit="1"/>
      <protection/>
    </xf>
    <xf numFmtId="0" fontId="63" fillId="0" borderId="22" xfId="60" applyFont="1" applyBorder="1" applyAlignment="1" quotePrefix="1">
      <alignment horizontal="left" vertical="center" indent="1"/>
      <protection/>
    </xf>
    <xf numFmtId="0" fontId="10" fillId="0" borderId="27" xfId="62" applyFont="1" applyBorder="1" applyAlignment="1">
      <alignment horizontal="center" vertical="center"/>
      <protection/>
    </xf>
    <xf numFmtId="0" fontId="63" fillId="0" borderId="27" xfId="60" applyFont="1" applyBorder="1" applyAlignment="1">
      <alignment horizontal="left" vertical="center" indent="1"/>
      <protection/>
    </xf>
    <xf numFmtId="4" fontId="10" fillId="0" borderId="27" xfId="59" applyNumberFormat="1" applyFont="1" applyBorder="1" applyAlignment="1">
      <alignment horizontal="center" vertical="center"/>
      <protection/>
    </xf>
    <xf numFmtId="1" fontId="10" fillId="0" borderId="27" xfId="0" applyNumberFormat="1" applyFont="1" applyBorder="1" applyAlignment="1">
      <alignment horizontal="center" vertical="center"/>
    </xf>
    <xf numFmtId="0" fontId="10" fillId="0" borderId="50" xfId="62" applyFont="1" applyBorder="1" applyAlignment="1">
      <alignment horizontal="center" vertical="center"/>
      <protection/>
    </xf>
    <xf numFmtId="4" fontId="10" fillId="0" borderId="27" xfId="44" applyNumberFormat="1" applyFont="1" applyBorder="1" applyAlignment="1">
      <alignment horizontal="center" vertical="center"/>
    </xf>
    <xf numFmtId="0" fontId="10" fillId="0" borderId="35" xfId="63" applyFont="1" applyBorder="1" applyAlignment="1">
      <alignment horizontal="center" vertical="center" shrinkToFit="1"/>
      <protection/>
    </xf>
    <xf numFmtId="0" fontId="10" fillId="0" borderId="22" xfId="63" applyFont="1" applyBorder="1" applyAlignment="1">
      <alignment horizontal="center" vertical="center" shrinkToFit="1"/>
      <protection/>
    </xf>
    <xf numFmtId="0" fontId="10" fillId="0" borderId="22" xfId="60" applyFont="1" applyBorder="1" applyAlignment="1" quotePrefix="1">
      <alignment horizontal="left" vertical="center" indent="1"/>
      <protection/>
    </xf>
    <xf numFmtId="0" fontId="10" fillId="0" borderId="50" xfId="60" applyFont="1" applyBorder="1" applyAlignment="1" quotePrefix="1">
      <alignment horizontal="left" vertical="center" indent="1"/>
      <protection/>
    </xf>
    <xf numFmtId="2" fontId="9" fillId="0" borderId="40" xfId="63" applyNumberFormat="1" applyFont="1" applyBorder="1" applyAlignment="1">
      <alignment horizontal="center" vertical="center"/>
      <protection/>
    </xf>
    <xf numFmtId="1" fontId="9" fillId="0" borderId="40" xfId="63" applyNumberFormat="1" applyFont="1" applyBorder="1" applyAlignment="1">
      <alignment horizontal="center" vertical="center"/>
      <protection/>
    </xf>
    <xf numFmtId="2" fontId="10" fillId="0" borderId="27" xfId="63" applyNumberFormat="1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1" fontId="10" fillId="0" borderId="22" xfId="63" applyNumberFormat="1" applyFont="1" applyBorder="1" applyAlignment="1">
      <alignment horizontal="center" vertical="center"/>
      <protection/>
    </xf>
    <xf numFmtId="0" fontId="10" fillId="0" borderId="40" xfId="63" applyFont="1" applyBorder="1" applyAlignment="1">
      <alignment horizontal="center" vertical="center"/>
      <protection/>
    </xf>
    <xf numFmtId="1" fontId="10" fillId="0" borderId="27" xfId="63" applyNumberFormat="1" applyFont="1" applyBorder="1" applyAlignment="1">
      <alignment horizontal="center" vertical="center"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3" fontId="9" fillId="0" borderId="40" xfId="6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63" applyFont="1" applyAlignment="1">
      <alignment horizontal="right" vertical="center"/>
      <protection/>
    </xf>
    <xf numFmtId="0" fontId="9" fillId="0" borderId="0" xfId="63" applyFont="1" applyAlignment="1">
      <alignment horizontal="right" vertical="center"/>
      <protection/>
    </xf>
    <xf numFmtId="2" fontId="9" fillId="0" borderId="51" xfId="63" applyNumberFormat="1" applyFont="1" applyBorder="1" applyAlignment="1">
      <alignment horizontal="center" vertical="center"/>
      <protection/>
    </xf>
    <xf numFmtId="0" fontId="9" fillId="0" borderId="51" xfId="63" applyFont="1" applyBorder="1" applyAlignment="1">
      <alignment horizontal="center" vertical="center"/>
      <protection/>
    </xf>
    <xf numFmtId="1" fontId="10" fillId="0" borderId="50" xfId="63" applyNumberFormat="1" applyFont="1" applyBorder="1" applyAlignment="1">
      <alignment horizontal="left" vertical="center" indent="5"/>
      <protection/>
    </xf>
    <xf numFmtId="1" fontId="10" fillId="0" borderId="22" xfId="63" applyNumberFormat="1" applyFont="1" applyBorder="1" applyAlignment="1">
      <alignment horizontal="left" vertical="center" indent="5"/>
      <protection/>
    </xf>
    <xf numFmtId="4" fontId="10" fillId="0" borderId="50" xfId="59" applyNumberFormat="1" applyFont="1" applyBorder="1" applyAlignment="1">
      <alignment horizontal="left" vertical="center" indent="5"/>
      <protection/>
    </xf>
    <xf numFmtId="1" fontId="10" fillId="0" borderId="50" xfId="0" applyNumberFormat="1" applyFont="1" applyBorder="1" applyAlignment="1">
      <alignment horizontal="left" vertical="center" indent="5"/>
    </xf>
    <xf numFmtId="4" fontId="10" fillId="0" borderId="22" xfId="59" applyNumberFormat="1" applyFont="1" applyBorder="1" applyAlignment="1">
      <alignment horizontal="left" vertical="center" indent="5"/>
      <protection/>
    </xf>
    <xf numFmtId="2" fontId="10" fillId="0" borderId="50" xfId="63" applyNumberFormat="1" applyFont="1" applyBorder="1" applyAlignment="1">
      <alignment horizontal="left" vertical="center" indent="5"/>
      <protection/>
    </xf>
    <xf numFmtId="2" fontId="10" fillId="0" borderId="22" xfId="63" applyNumberFormat="1" applyFont="1" applyBorder="1" applyAlignment="1">
      <alignment horizontal="left" vertical="center" indent="5"/>
      <protection/>
    </xf>
    <xf numFmtId="0" fontId="9" fillId="0" borderId="40" xfId="62" applyFont="1" applyFill="1" applyBorder="1" applyAlignment="1">
      <alignment horizontal="left" vertical="center" indent="5"/>
      <protection/>
    </xf>
    <xf numFmtId="0" fontId="9" fillId="0" borderId="10" xfId="62" applyFont="1" applyFill="1" applyBorder="1" applyAlignment="1">
      <alignment horizontal="left" vertical="center" indent="5"/>
      <protection/>
    </xf>
    <xf numFmtId="0" fontId="9" fillId="0" borderId="52" xfId="62" applyFont="1" applyFill="1" applyBorder="1" applyAlignment="1">
      <alignment horizontal="left" vertical="center" indent="5"/>
      <protection/>
    </xf>
    <xf numFmtId="0" fontId="9" fillId="0" borderId="10" xfId="62" applyFont="1" applyFill="1" applyBorder="1" applyAlignment="1">
      <alignment horizontal="left" vertical="center" wrapText="1" indent="5"/>
      <protection/>
    </xf>
    <xf numFmtId="0" fontId="9" fillId="0" borderId="52" xfId="62" applyFont="1" applyFill="1" applyBorder="1" applyAlignment="1">
      <alignment horizontal="left" vertical="center" wrapText="1" indent="5"/>
      <protection/>
    </xf>
    <xf numFmtId="0" fontId="9" fillId="0" borderId="40" xfId="62" applyFont="1" applyFill="1" applyBorder="1" applyAlignment="1">
      <alignment horizontal="left" vertical="center" wrapText="1" indent="5"/>
      <protection/>
    </xf>
    <xf numFmtId="0" fontId="16" fillId="0" borderId="10" xfId="58" applyFont="1" applyFill="1" applyBorder="1" applyAlignment="1">
      <alignment horizontal="center" vertical="center"/>
      <protection/>
    </xf>
    <xf numFmtId="0" fontId="16" fillId="0" borderId="52" xfId="58" applyFont="1" applyFill="1" applyBorder="1" applyAlignment="1">
      <alignment horizontal="center" vertical="center"/>
      <protection/>
    </xf>
    <xf numFmtId="0" fontId="12" fillId="0" borderId="36" xfId="63" applyFont="1" applyBorder="1" applyAlignment="1">
      <alignment horizontal="left" vertical="center" indent="6"/>
      <protection/>
    </xf>
    <xf numFmtId="0" fontId="13" fillId="0" borderId="36" xfId="63" applyFont="1" applyBorder="1">
      <alignment/>
      <protection/>
    </xf>
    <xf numFmtId="0" fontId="16" fillId="0" borderId="26" xfId="58" applyFont="1" applyFill="1" applyBorder="1" applyAlignment="1">
      <alignment horizontal="center" vertical="center"/>
      <protection/>
    </xf>
    <xf numFmtId="0" fontId="12" fillId="0" borderId="35" xfId="63" applyFont="1" applyBorder="1" applyAlignment="1">
      <alignment horizontal="center" vertical="center" shrinkToFit="1"/>
      <protection/>
    </xf>
    <xf numFmtId="0" fontId="12" fillId="0" borderId="48" xfId="63" applyFont="1" applyBorder="1" applyAlignment="1">
      <alignment horizontal="center" vertical="center" shrinkToFit="1"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52" xfId="63" applyFont="1" applyBorder="1" applyAlignment="1">
      <alignment horizontal="center" vertical="center"/>
      <protection/>
    </xf>
    <xf numFmtId="0" fontId="12" fillId="0" borderId="37" xfId="63" applyFont="1" applyBorder="1" applyAlignment="1">
      <alignment horizontal="center" vertical="center"/>
      <protection/>
    </xf>
    <xf numFmtId="0" fontId="12" fillId="0" borderId="36" xfId="63" applyFont="1" applyBorder="1" applyAlignment="1">
      <alignment horizontal="center" vertical="center"/>
      <protection/>
    </xf>
    <xf numFmtId="0" fontId="12" fillId="0" borderId="53" xfId="63" applyFont="1" applyBorder="1" applyAlignment="1">
      <alignment horizontal="center" vertical="center"/>
      <protection/>
    </xf>
    <xf numFmtId="0" fontId="12" fillId="0" borderId="54" xfId="63" applyFont="1" applyBorder="1" applyAlignment="1">
      <alignment horizontal="center" vertical="center"/>
      <protection/>
    </xf>
    <xf numFmtId="0" fontId="12" fillId="0" borderId="55" xfId="63" applyFont="1" applyBorder="1" applyAlignment="1">
      <alignment horizontal="center" vertical="center"/>
      <protection/>
    </xf>
    <xf numFmtId="0" fontId="12" fillId="0" borderId="56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left" vertical="top" wrapText="1"/>
      <protection/>
    </xf>
    <xf numFmtId="0" fontId="13" fillId="0" borderId="26" xfId="63" applyFont="1" applyBorder="1" applyAlignment="1">
      <alignment horizontal="left" vertical="top" wrapText="1"/>
      <protection/>
    </xf>
    <xf numFmtId="0" fontId="13" fillId="0" borderId="52" xfId="63" applyFont="1" applyBorder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ปัจจัย 7-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ตัวชี้วัด (ศบก.)" xfId="59"/>
    <cellStyle name="Normal_ตัวชี้วัด 3_4ตรี" xfId="60"/>
    <cellStyle name="Normal_ตัวชี้วัด 3_4บัณฑิต" xfId="61"/>
    <cellStyle name="Normal_ปัจจัย 4" xfId="62"/>
    <cellStyle name="Normal_ปัจจัย 7-8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ปกติ_ภาคผนวก ค- form 4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54"/>
  <sheetViews>
    <sheetView showGridLines="0" tabSelected="1" view="pageBreakPreview" zoomScale="120" zoomScaleSheetLayoutView="120" workbookViewId="0" topLeftCell="A1">
      <selection activeCell="A2" sqref="A2"/>
    </sheetView>
  </sheetViews>
  <sheetFormatPr defaultColWidth="8.00390625" defaultRowHeight="20.25"/>
  <cols>
    <col min="1" max="1" width="3.7109375" style="15" customWidth="1"/>
    <col min="2" max="2" width="11.28125" style="15" customWidth="1"/>
    <col min="3" max="3" width="42.140625" style="15" customWidth="1"/>
    <col min="4" max="4" width="14.140625" style="211" customWidth="1"/>
    <col min="5" max="5" width="14.8515625" style="15" customWidth="1"/>
    <col min="6" max="7" width="7.421875" style="15" customWidth="1"/>
    <col min="8" max="8" width="4.7109375" style="15" customWidth="1"/>
    <col min="9" max="9" width="10.7109375" style="173" customWidth="1"/>
    <col min="10" max="10" width="14.57421875" style="173" customWidth="1"/>
    <col min="11" max="11" width="10.00390625" style="15" customWidth="1"/>
    <col min="12" max="12" width="14.28125" style="15" customWidth="1"/>
    <col min="13" max="16384" width="8.00390625" style="15" customWidth="1"/>
  </cols>
  <sheetData>
    <row r="1" spans="1:10" s="104" customFormat="1" ht="29.25" customHeight="1">
      <c r="A1" s="107" t="s">
        <v>88</v>
      </c>
      <c r="C1" s="105"/>
      <c r="D1" s="114"/>
      <c r="I1" s="176"/>
      <c r="J1" s="176"/>
    </row>
    <row r="2" spans="1:4" ht="17.25" customHeight="1">
      <c r="A2" s="17"/>
      <c r="B2" s="16" t="s">
        <v>87</v>
      </c>
      <c r="C2" s="16"/>
      <c r="D2" s="115"/>
    </row>
    <row r="3" spans="2:4" ht="4.5" customHeight="1">
      <c r="B3" s="131"/>
      <c r="C3" s="131"/>
      <c r="D3" s="115"/>
    </row>
    <row r="4" spans="2:5" ht="21.75" customHeight="1">
      <c r="B4" s="171" t="s">
        <v>0</v>
      </c>
      <c r="C4" s="72" t="s">
        <v>32</v>
      </c>
      <c r="D4" s="72" t="s">
        <v>26</v>
      </c>
      <c r="E4" s="72" t="s">
        <v>1</v>
      </c>
    </row>
    <row r="5" spans="2:9" ht="16.5" customHeight="1">
      <c r="B5" s="198">
        <v>1</v>
      </c>
      <c r="C5" s="132" t="s">
        <v>44</v>
      </c>
      <c r="D5" s="73">
        <v>2.29</v>
      </c>
      <c r="E5" s="73">
        <v>133</v>
      </c>
      <c r="I5" s="173">
        <f>+D5*E5</f>
        <v>304.57</v>
      </c>
    </row>
    <row r="6" spans="2:9" ht="16.5" customHeight="1">
      <c r="B6" s="199">
        <v>2</v>
      </c>
      <c r="C6" s="133" t="s">
        <v>52</v>
      </c>
      <c r="D6" s="108">
        <v>3.72</v>
      </c>
      <c r="E6" s="108">
        <v>3</v>
      </c>
      <c r="I6" s="173">
        <f>+D6*E6</f>
        <v>11.16</v>
      </c>
    </row>
    <row r="7" spans="2:9" ht="16.5" customHeight="1">
      <c r="B7" s="199">
        <v>3</v>
      </c>
      <c r="C7" s="133" t="s">
        <v>53</v>
      </c>
      <c r="D7" s="108">
        <v>3.65</v>
      </c>
      <c r="E7" s="108">
        <v>31</v>
      </c>
      <c r="I7" s="173">
        <f>+D7*E7</f>
        <v>113.14999999999999</v>
      </c>
    </row>
    <row r="8" spans="2:9" ht="16.5" customHeight="1">
      <c r="B8" s="134">
        <v>4</v>
      </c>
      <c r="C8" s="133" t="s">
        <v>54</v>
      </c>
      <c r="D8" s="108">
        <v>3.57</v>
      </c>
      <c r="E8" s="108">
        <v>21</v>
      </c>
      <c r="I8" s="173">
        <f>+D8*E8</f>
        <v>74.97</v>
      </c>
    </row>
    <row r="9" spans="2:9" ht="16.5" customHeight="1">
      <c r="B9" s="135">
        <v>5</v>
      </c>
      <c r="C9" s="136" t="s">
        <v>55</v>
      </c>
      <c r="D9" s="159">
        <v>3.52</v>
      </c>
      <c r="E9" s="160">
        <v>27</v>
      </c>
      <c r="I9" s="173">
        <f>+D9*E9</f>
        <v>95.04</v>
      </c>
    </row>
    <row r="10" spans="2:10" ht="16.5" customHeight="1">
      <c r="B10" s="225" t="s">
        <v>23</v>
      </c>
      <c r="C10" s="225"/>
      <c r="D10" s="72">
        <v>2.79</v>
      </c>
      <c r="E10" s="72">
        <f>SUM(E5:E9)</f>
        <v>215</v>
      </c>
      <c r="I10" s="181">
        <f>SUM(I5:I9)</f>
        <v>598.89</v>
      </c>
      <c r="J10" s="181">
        <f>+I10/E10</f>
        <v>2.7855348837209304</v>
      </c>
    </row>
    <row r="11" spans="2:9" ht="16.5" customHeight="1">
      <c r="B11" s="134">
        <v>6</v>
      </c>
      <c r="C11" s="133" t="s">
        <v>33</v>
      </c>
      <c r="D11" s="161">
        <v>2.39</v>
      </c>
      <c r="E11" s="162">
        <v>598</v>
      </c>
      <c r="I11" s="173">
        <f>+D11*E11</f>
        <v>1429.22</v>
      </c>
    </row>
    <row r="12" spans="2:9" ht="16.5" customHeight="1">
      <c r="B12" s="135">
        <v>7</v>
      </c>
      <c r="C12" s="136" t="s">
        <v>29</v>
      </c>
      <c r="D12" s="159">
        <v>2.5</v>
      </c>
      <c r="E12" s="163">
        <v>420</v>
      </c>
      <c r="I12" s="173">
        <f>+D12*E12</f>
        <v>1050</v>
      </c>
    </row>
    <row r="13" spans="2:10" ht="16.5" customHeight="1">
      <c r="B13" s="225" t="s">
        <v>2</v>
      </c>
      <c r="C13" s="225"/>
      <c r="D13" s="164">
        <v>2.43</v>
      </c>
      <c r="E13" s="165">
        <f>SUM(E11:E12)</f>
        <v>1018</v>
      </c>
      <c r="I13" s="183">
        <f>SUM(I11:I12)</f>
        <v>2479.2200000000003</v>
      </c>
      <c r="J13" s="181">
        <f>+I13/E13</f>
        <v>2.4353831041257368</v>
      </c>
    </row>
    <row r="14" spans="2:9" ht="16.5" customHeight="1">
      <c r="B14" s="137">
        <v>8</v>
      </c>
      <c r="C14" s="138" t="s">
        <v>3</v>
      </c>
      <c r="D14" s="166">
        <v>2.32</v>
      </c>
      <c r="E14" s="167">
        <v>50</v>
      </c>
      <c r="I14" s="177">
        <f>+D14*E14</f>
        <v>115.99999999999999</v>
      </c>
    </row>
    <row r="15" spans="2:9" ht="16.5" customHeight="1">
      <c r="B15" s="134">
        <v>9</v>
      </c>
      <c r="C15" s="133" t="s">
        <v>4</v>
      </c>
      <c r="D15" s="161">
        <v>2.26</v>
      </c>
      <c r="E15" s="162">
        <v>223</v>
      </c>
      <c r="I15" s="177">
        <f>+D15*E15</f>
        <v>503.97999999999996</v>
      </c>
    </row>
    <row r="16" spans="2:9" ht="16.5" customHeight="1">
      <c r="B16" s="135">
        <v>10</v>
      </c>
      <c r="C16" s="136" t="s">
        <v>45</v>
      </c>
      <c r="D16" s="120">
        <v>2.26</v>
      </c>
      <c r="E16" s="172">
        <v>291</v>
      </c>
      <c r="I16" s="177">
        <f>+D16*E16</f>
        <v>657.66</v>
      </c>
    </row>
    <row r="17" spans="2:10" ht="16.5" customHeight="1">
      <c r="B17" s="225" t="s">
        <v>5</v>
      </c>
      <c r="C17" s="225"/>
      <c r="D17" s="119">
        <v>2.26</v>
      </c>
      <c r="E17" s="106">
        <f>SUM(E14:E16)</f>
        <v>564</v>
      </c>
      <c r="I17" s="182">
        <f>SUM(I14:I16)</f>
        <v>1277.6399999999999</v>
      </c>
      <c r="J17" s="181">
        <f>+I17/E17</f>
        <v>2.26531914893617</v>
      </c>
    </row>
    <row r="18" spans="1:10" s="141" customFormat="1" ht="16.5" customHeight="1">
      <c r="A18" s="74"/>
      <c r="B18" s="137">
        <v>11</v>
      </c>
      <c r="C18" s="139" t="s">
        <v>37</v>
      </c>
      <c r="D18" s="116">
        <f>+(D19*E19+D20*E20)/E18</f>
        <v>2.070632411067194</v>
      </c>
      <c r="E18" s="117">
        <f>SUM(E19:E20)</f>
        <v>506</v>
      </c>
      <c r="F18" s="140"/>
      <c r="G18" s="140"/>
      <c r="I18" s="177">
        <f>+D18*E18</f>
        <v>1047.74</v>
      </c>
      <c r="J18" s="140"/>
    </row>
    <row r="19" spans="1:11" s="141" customFormat="1" ht="16.5" customHeight="1">
      <c r="A19" s="74"/>
      <c r="B19" s="150"/>
      <c r="C19" s="187" t="s">
        <v>77</v>
      </c>
      <c r="D19" s="188">
        <v>2.09</v>
      </c>
      <c r="E19" s="218">
        <v>366</v>
      </c>
      <c r="F19" s="140"/>
      <c r="G19" s="140"/>
      <c r="I19" s="178"/>
      <c r="J19" s="140"/>
      <c r="K19" s="141">
        <f>+D19*E19</f>
        <v>764.9399999999999</v>
      </c>
    </row>
    <row r="20" spans="1:12" s="141" customFormat="1" ht="16.5" customHeight="1">
      <c r="A20" s="74"/>
      <c r="B20" s="150"/>
      <c r="C20" s="187" t="s">
        <v>78</v>
      </c>
      <c r="D20" s="189">
        <v>2.02</v>
      </c>
      <c r="E20" s="219">
        <v>140</v>
      </c>
      <c r="F20" s="140"/>
      <c r="G20" s="140"/>
      <c r="I20" s="178"/>
      <c r="J20" s="140"/>
      <c r="K20" s="141">
        <f>+D20*E20</f>
        <v>282.8</v>
      </c>
      <c r="L20" s="190">
        <f>+(K19+K20)/E18</f>
        <v>2.070632411067194</v>
      </c>
    </row>
    <row r="21" spans="1:10" s="157" customFormat="1" ht="16.5" customHeight="1">
      <c r="A21" s="142"/>
      <c r="B21" s="134">
        <v>12</v>
      </c>
      <c r="C21" s="184" t="s">
        <v>48</v>
      </c>
      <c r="D21" s="185">
        <v>1.98</v>
      </c>
      <c r="E21" s="186">
        <v>231</v>
      </c>
      <c r="F21" s="144"/>
      <c r="G21" s="144"/>
      <c r="H21" s="145"/>
      <c r="I21" s="177">
        <f>+D21*E21</f>
        <v>457.38</v>
      </c>
      <c r="J21" s="179"/>
    </row>
    <row r="22" spans="1:10" s="157" customFormat="1" ht="16.5" customHeight="1">
      <c r="A22" s="142"/>
      <c r="B22" s="134">
        <v>13</v>
      </c>
      <c r="C22" s="143" t="s">
        <v>49</v>
      </c>
      <c r="D22" s="118">
        <v>2.48</v>
      </c>
      <c r="E22" s="169">
        <v>371</v>
      </c>
      <c r="F22" s="145"/>
      <c r="G22" s="145"/>
      <c r="H22" s="145"/>
      <c r="I22" s="177">
        <f>+D22*E22</f>
        <v>920.08</v>
      </c>
      <c r="J22" s="179"/>
    </row>
    <row r="23" spans="1:10" s="157" customFormat="1" ht="16.5" customHeight="1">
      <c r="A23" s="142"/>
      <c r="B23" s="134">
        <v>14</v>
      </c>
      <c r="C23" s="143" t="s">
        <v>7</v>
      </c>
      <c r="D23" s="168">
        <v>2.51</v>
      </c>
      <c r="E23" s="170">
        <v>346</v>
      </c>
      <c r="F23" s="146"/>
      <c r="G23" s="146"/>
      <c r="I23" s="177">
        <f>+D23*E23</f>
        <v>868.4599999999999</v>
      </c>
      <c r="J23" s="179"/>
    </row>
    <row r="24" spans="2:10" s="147" customFormat="1" ht="16.5" customHeight="1">
      <c r="B24" s="134">
        <v>15</v>
      </c>
      <c r="C24" s="143" t="s">
        <v>8</v>
      </c>
      <c r="D24" s="118">
        <v>2.57</v>
      </c>
      <c r="E24" s="169">
        <v>232</v>
      </c>
      <c r="F24" s="148"/>
      <c r="G24" s="148"/>
      <c r="I24" s="177">
        <f>+D24*E24</f>
        <v>596.24</v>
      </c>
      <c r="J24" s="175"/>
    </row>
    <row r="25" spans="2:10" s="147" customFormat="1" ht="16.5" customHeight="1">
      <c r="B25" s="192">
        <v>16</v>
      </c>
      <c r="C25" s="193" t="s">
        <v>9</v>
      </c>
      <c r="D25" s="194">
        <f>+(D26*E26+D27*E27+D28*E28)/E25</f>
        <v>2.558664122137405</v>
      </c>
      <c r="E25" s="195">
        <f>SUM(E26:E28)</f>
        <v>786</v>
      </c>
      <c r="F25" s="146"/>
      <c r="G25" s="146"/>
      <c r="I25" s="177">
        <f>+D25*E25</f>
        <v>2011.1100000000004</v>
      </c>
      <c r="J25" s="175"/>
    </row>
    <row r="26" spans="2:11" s="147" customFormat="1" ht="16.5" customHeight="1">
      <c r="B26" s="150"/>
      <c r="C26" s="187" t="s">
        <v>79</v>
      </c>
      <c r="D26" s="220">
        <v>2.66</v>
      </c>
      <c r="E26" s="221">
        <v>371</v>
      </c>
      <c r="F26" s="146"/>
      <c r="G26" s="146"/>
      <c r="I26" s="175"/>
      <c r="J26" s="175"/>
      <c r="K26" s="177">
        <f>+D26*E26</f>
        <v>986.86</v>
      </c>
    </row>
    <row r="27" spans="2:11" s="147" customFormat="1" ht="16.5" customHeight="1">
      <c r="B27" s="150"/>
      <c r="C27" s="191" t="s">
        <v>80</v>
      </c>
      <c r="D27" s="189">
        <v>2.55</v>
      </c>
      <c r="E27" s="219">
        <v>245</v>
      </c>
      <c r="F27" s="146"/>
      <c r="G27" s="146"/>
      <c r="I27" s="175"/>
      <c r="J27" s="175"/>
      <c r="K27" s="177">
        <f>+D27*E27</f>
        <v>624.75</v>
      </c>
    </row>
    <row r="28" spans="2:12" s="147" customFormat="1" ht="16.5" customHeight="1">
      <c r="B28" s="196"/>
      <c r="C28" s="191" t="s">
        <v>81</v>
      </c>
      <c r="D28" s="222">
        <v>2.35</v>
      </c>
      <c r="E28" s="219">
        <v>170</v>
      </c>
      <c r="F28" s="146"/>
      <c r="G28" s="146"/>
      <c r="I28" s="175"/>
      <c r="J28" s="175"/>
      <c r="K28" s="177">
        <f>+D28*E28</f>
        <v>399.5</v>
      </c>
      <c r="L28" s="213">
        <f>+(K26+K27+K28)/E25</f>
        <v>2.558664122137405</v>
      </c>
    </row>
    <row r="29" spans="2:10" s="147" customFormat="1" ht="16.5" customHeight="1">
      <c r="B29" s="134">
        <v>17</v>
      </c>
      <c r="C29" s="143" t="s">
        <v>10</v>
      </c>
      <c r="D29" s="118">
        <v>2.09</v>
      </c>
      <c r="E29" s="169">
        <v>329</v>
      </c>
      <c r="I29" s="177">
        <f aca="true" t="shared" si="0" ref="I29:I39">+D29*E29</f>
        <v>687.6099999999999</v>
      </c>
      <c r="J29" s="175"/>
    </row>
    <row r="30" spans="2:9" ht="16.5" customHeight="1">
      <c r="B30" s="134">
        <v>18</v>
      </c>
      <c r="C30" s="143" t="s">
        <v>11</v>
      </c>
      <c r="D30" s="168">
        <v>2.47</v>
      </c>
      <c r="E30" s="206">
        <v>316</v>
      </c>
      <c r="I30" s="177">
        <f t="shared" si="0"/>
        <v>780.5200000000001</v>
      </c>
    </row>
    <row r="31" spans="2:9" ht="16.5" customHeight="1">
      <c r="B31" s="134">
        <v>19</v>
      </c>
      <c r="C31" s="143" t="s">
        <v>12</v>
      </c>
      <c r="D31" s="118">
        <v>2.1</v>
      </c>
      <c r="E31" s="206">
        <v>209</v>
      </c>
      <c r="I31" s="177">
        <f t="shared" si="0"/>
        <v>438.90000000000003</v>
      </c>
    </row>
    <row r="32" spans="2:9" ht="16.5" customHeight="1">
      <c r="B32" s="134">
        <v>20</v>
      </c>
      <c r="C32" s="143" t="s">
        <v>13</v>
      </c>
      <c r="D32" s="168">
        <v>2.73</v>
      </c>
      <c r="E32" s="206">
        <v>500</v>
      </c>
      <c r="I32" s="177">
        <f t="shared" si="0"/>
        <v>1365</v>
      </c>
    </row>
    <row r="33" spans="2:9" ht="16.5" customHeight="1">
      <c r="B33" s="134">
        <v>21</v>
      </c>
      <c r="C33" s="143" t="s">
        <v>51</v>
      </c>
      <c r="D33" s="118">
        <v>2.22</v>
      </c>
      <c r="E33" s="206">
        <v>360</v>
      </c>
      <c r="I33" s="177">
        <f t="shared" si="0"/>
        <v>799.2</v>
      </c>
    </row>
    <row r="34" spans="2:9" ht="16.5" customHeight="1">
      <c r="B34" s="134">
        <v>22</v>
      </c>
      <c r="C34" s="143" t="s">
        <v>14</v>
      </c>
      <c r="D34" s="118">
        <v>2.52</v>
      </c>
      <c r="E34" s="206">
        <v>310</v>
      </c>
      <c r="I34" s="177">
        <f t="shared" si="0"/>
        <v>781.2</v>
      </c>
    </row>
    <row r="35" spans="2:9" ht="16.5" customHeight="1">
      <c r="B35" s="134">
        <v>23</v>
      </c>
      <c r="C35" s="143" t="s">
        <v>34</v>
      </c>
      <c r="D35" s="168">
        <v>2.26</v>
      </c>
      <c r="E35" s="206">
        <v>311</v>
      </c>
      <c r="I35" s="177">
        <f t="shared" si="0"/>
        <v>702.8599999999999</v>
      </c>
    </row>
    <row r="36" spans="2:9" ht="16.5" customHeight="1">
      <c r="B36" s="134">
        <v>24</v>
      </c>
      <c r="C36" s="143" t="s">
        <v>15</v>
      </c>
      <c r="D36" s="118">
        <v>2.12</v>
      </c>
      <c r="E36" s="206">
        <v>315</v>
      </c>
      <c r="I36" s="177">
        <f t="shared" si="0"/>
        <v>667.8000000000001</v>
      </c>
    </row>
    <row r="37" spans="2:9" ht="16.5" customHeight="1">
      <c r="B37" s="134">
        <v>25</v>
      </c>
      <c r="C37" s="191" t="s">
        <v>50</v>
      </c>
      <c r="D37" s="168">
        <v>2.24</v>
      </c>
      <c r="E37" s="206">
        <v>198</v>
      </c>
      <c r="I37" s="177">
        <f t="shared" si="0"/>
        <v>443.52000000000004</v>
      </c>
    </row>
    <row r="38" spans="2:9" ht="16.5" customHeight="1">
      <c r="B38" s="134">
        <v>26</v>
      </c>
      <c r="C38" s="143" t="s">
        <v>16</v>
      </c>
      <c r="D38" s="168">
        <v>2.46</v>
      </c>
      <c r="E38" s="206">
        <v>436</v>
      </c>
      <c r="I38" s="177">
        <f t="shared" si="0"/>
        <v>1072.56</v>
      </c>
    </row>
    <row r="39" spans="2:11" ht="16.5" customHeight="1">
      <c r="B39" s="192">
        <v>27</v>
      </c>
      <c r="C39" s="149" t="s">
        <v>17</v>
      </c>
      <c r="D39" s="197">
        <f>+(D40*E40+D41*E41)/E39</f>
        <v>2.7431622176591377</v>
      </c>
      <c r="E39" s="208">
        <f>SUM(E40:E41)</f>
        <v>487</v>
      </c>
      <c r="I39" s="177">
        <f t="shared" si="0"/>
        <v>1335.92</v>
      </c>
      <c r="K39" s="177"/>
    </row>
    <row r="40" spans="2:11" ht="16.5" customHeight="1">
      <c r="B40" s="150"/>
      <c r="C40" s="187" t="s">
        <v>82</v>
      </c>
      <c r="D40" s="220">
        <v>2.48</v>
      </c>
      <c r="E40" s="218">
        <v>220</v>
      </c>
      <c r="K40" s="15">
        <f>+D40*E40</f>
        <v>545.6</v>
      </c>
    </row>
    <row r="41" spans="2:12" ht="16.5" customHeight="1">
      <c r="B41" s="196"/>
      <c r="C41" s="187" t="s">
        <v>83</v>
      </c>
      <c r="D41" s="189">
        <v>2.96</v>
      </c>
      <c r="E41" s="219">
        <v>267</v>
      </c>
      <c r="K41" s="15">
        <f>+D41*E41</f>
        <v>790.3199999999999</v>
      </c>
      <c r="L41" s="16">
        <f>+(K40+K41)/E39</f>
        <v>2.7431622176591377</v>
      </c>
    </row>
    <row r="42" spans="2:10" ht="16.5" customHeight="1">
      <c r="B42" s="226" t="s">
        <v>18</v>
      </c>
      <c r="C42" s="227"/>
      <c r="D42" s="202">
        <v>2.4</v>
      </c>
      <c r="E42" s="212">
        <f>E19+E20+E21+E22+E23+E24+E26+E27+E28+E29+E30+E31+E32+E33+E34+E35+E36+E37+E38+E40+E41</f>
        <v>6243</v>
      </c>
      <c r="I42" s="182">
        <f>SUM(I18:I39)</f>
        <v>14976.100000000002</v>
      </c>
      <c r="J42" s="181">
        <f>+I42/E42</f>
        <v>2.3988627262534044</v>
      </c>
    </row>
    <row r="43" spans="2:9" ht="16.5" customHeight="1">
      <c r="B43" s="192">
        <v>28</v>
      </c>
      <c r="C43" s="132" t="s">
        <v>27</v>
      </c>
      <c r="D43" s="204">
        <v>3.27</v>
      </c>
      <c r="E43" s="205">
        <v>309</v>
      </c>
      <c r="I43" s="177">
        <f>+D43*E43</f>
        <v>1010.43</v>
      </c>
    </row>
    <row r="44" spans="2:9" ht="16.5" customHeight="1">
      <c r="B44" s="192">
        <v>29</v>
      </c>
      <c r="C44" s="132" t="s">
        <v>84</v>
      </c>
      <c r="D44" s="204">
        <f>+(D45*E45+D46*E46)/E44</f>
        <v>2.442654867256637</v>
      </c>
      <c r="E44" s="208">
        <f>SUM(E45:E46)</f>
        <v>678</v>
      </c>
      <c r="I44" s="177">
        <f>+D44*E44</f>
        <v>1656.1199999999997</v>
      </c>
    </row>
    <row r="45" spans="2:11" ht="16.5" customHeight="1">
      <c r="B45" s="150"/>
      <c r="C45" s="201" t="s">
        <v>85</v>
      </c>
      <c r="D45" s="223">
        <v>2.3</v>
      </c>
      <c r="E45" s="218">
        <v>306</v>
      </c>
      <c r="K45" s="214">
        <f>+D45*E45</f>
        <v>703.8</v>
      </c>
    </row>
    <row r="46" spans="2:12" ht="16.5" customHeight="1">
      <c r="B46" s="135"/>
      <c r="C46" s="200" t="s">
        <v>86</v>
      </c>
      <c r="D46" s="224">
        <v>2.56</v>
      </c>
      <c r="E46" s="219">
        <v>372</v>
      </c>
      <c r="K46" s="214">
        <f>+D46*E46</f>
        <v>952.32</v>
      </c>
      <c r="L46" s="215">
        <f>+(K45+K46)/E44</f>
        <v>2.442654867256637</v>
      </c>
    </row>
    <row r="47" spans="2:10" ht="16.5" customHeight="1">
      <c r="B47" s="228" t="s">
        <v>46</v>
      </c>
      <c r="C47" s="229"/>
      <c r="D47" s="202">
        <v>2.7</v>
      </c>
      <c r="E47" s="203">
        <f>E43+E45+E46</f>
        <v>987</v>
      </c>
      <c r="I47" s="182">
        <f>SUM(I43:I46)</f>
        <v>2666.5499999999997</v>
      </c>
      <c r="J47" s="181">
        <f>+I47/E47</f>
        <v>2.701671732522796</v>
      </c>
    </row>
    <row r="48" spans="2:9" ht="16.5" customHeight="1">
      <c r="B48" s="151">
        <v>30</v>
      </c>
      <c r="C48" s="152" t="s">
        <v>35</v>
      </c>
      <c r="D48" s="207">
        <v>2.97</v>
      </c>
      <c r="E48" s="207">
        <v>156</v>
      </c>
      <c r="I48" s="173">
        <f>+D48*E48</f>
        <v>463.32000000000005</v>
      </c>
    </row>
    <row r="49" spans="1:10" ht="16.5" customHeight="1">
      <c r="A49" s="142"/>
      <c r="B49" s="230" t="s">
        <v>47</v>
      </c>
      <c r="C49" s="230"/>
      <c r="D49" s="72">
        <v>2.97</v>
      </c>
      <c r="E49" s="72">
        <v>156</v>
      </c>
      <c r="I49" s="181">
        <f>SUM(I48)</f>
        <v>463.32000000000005</v>
      </c>
      <c r="J49" s="181">
        <f>+I49/E49</f>
        <v>2.97</v>
      </c>
    </row>
    <row r="50" spans="1:10" ht="15.75" customHeight="1" thickBot="1">
      <c r="A50" s="142"/>
      <c r="B50" s="225" t="s">
        <v>19</v>
      </c>
      <c r="C50" s="225"/>
      <c r="D50" s="72">
        <v>2.44</v>
      </c>
      <c r="E50" s="212">
        <f>SUM(E49,E47,E42,E17,E13,E10)</f>
        <v>9183</v>
      </c>
      <c r="F50" s="209"/>
      <c r="I50" s="216">
        <f>I10+I13+I17+I42+I47+I49</f>
        <v>22461.72</v>
      </c>
      <c r="J50" s="217">
        <f>+I50/E50</f>
        <v>2.4460111074812154</v>
      </c>
    </row>
    <row r="51" spans="1:5" ht="24" thickTop="1">
      <c r="A51" s="142"/>
      <c r="B51" s="153"/>
      <c r="C51" s="153"/>
      <c r="D51" s="210"/>
      <c r="E51" s="131"/>
    </row>
    <row r="52" spans="1:9" ht="23.25">
      <c r="A52" s="142" t="s">
        <v>75</v>
      </c>
      <c r="B52" s="154"/>
      <c r="C52" s="155"/>
      <c r="D52" s="156"/>
      <c r="E52" s="157" t="s">
        <v>76</v>
      </c>
      <c r="F52" s="146"/>
      <c r="G52" s="157"/>
      <c r="H52" s="146"/>
      <c r="I52" s="180"/>
    </row>
    <row r="53" spans="1:9" ht="23.25">
      <c r="A53" s="142"/>
      <c r="B53" s="154"/>
      <c r="C53" s="148"/>
      <c r="D53" s="145"/>
      <c r="E53" s="158"/>
      <c r="F53" s="146"/>
      <c r="G53" s="157"/>
      <c r="H53" s="146"/>
      <c r="I53" s="174"/>
    </row>
    <row r="54" spans="2:9" ht="23.25">
      <c r="B54" s="154"/>
      <c r="C54" s="148"/>
      <c r="D54" s="145"/>
      <c r="E54" s="158"/>
      <c r="F54" s="154"/>
      <c r="G54" s="157"/>
      <c r="H54" s="146"/>
      <c r="I54" s="175"/>
    </row>
  </sheetData>
  <sheetProtection/>
  <mergeCells count="7">
    <mergeCell ref="B50:C50"/>
    <mergeCell ref="B10:C10"/>
    <mergeCell ref="B13:C13"/>
    <mergeCell ref="B17:C17"/>
    <mergeCell ref="B42:C42"/>
    <mergeCell ref="B47:C47"/>
    <mergeCell ref="B49:C49"/>
  </mergeCells>
  <printOptions horizontalCentered="1"/>
  <pageMargins left="1.1023622047244095" right="0.35433070866141736" top="0.7086614173228347" bottom="0.4330708661417323" header="0.4330708661417323" footer="0.2362204724409449"/>
  <pageSetup firstPageNumber="94" useFirstPageNumber="1" horizontalDpi="600" verticalDpi="600" orientation="portrait" paperSize="9" scale="86" r:id="rId1"/>
  <headerFooter alignWithMargins="0">
    <oddHeader>&amp;R&amp;"TH SarabunPSK,Bold"&amp;15ศบก. B-1.9-1&amp;"DilleniaUPC,Bold"
</oddHeader>
    <oddFooter>&amp;L&amp;"Cordia New,Regular"&amp;7&amp;Z&amp;F\&amp;A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showGridLines="0" zoomScaleSheetLayoutView="120" zoomScalePageLayoutView="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16.57421875" defaultRowHeight="20.25"/>
  <cols>
    <col min="1" max="1" width="9.140625" style="2" customWidth="1"/>
    <col min="2" max="2" width="11.140625" style="2" customWidth="1"/>
    <col min="3" max="3" width="8.140625" style="2" customWidth="1"/>
    <col min="4" max="4" width="14.7109375" style="2" customWidth="1"/>
    <col min="5" max="5" width="11.57421875" style="3" customWidth="1"/>
    <col min="6" max="6" width="11.7109375" style="2" customWidth="1"/>
    <col min="7" max="7" width="11.7109375" style="3" customWidth="1"/>
    <col min="8" max="8" width="11.7109375" style="2" customWidth="1"/>
    <col min="9" max="9" width="11.140625" style="3" customWidth="1"/>
    <col min="10" max="10" width="11.57421875" style="2" customWidth="1"/>
    <col min="11" max="11" width="8.140625" style="2" customWidth="1"/>
    <col min="12" max="16384" width="16.57421875" style="2" customWidth="1"/>
  </cols>
  <sheetData>
    <row r="1" spans="1:10" s="1" customFormat="1" ht="26.25" customHeight="1">
      <c r="A1" s="14" t="s">
        <v>56</v>
      </c>
      <c r="B1" s="15"/>
      <c r="C1" s="16"/>
      <c r="D1" s="15"/>
      <c r="E1" s="16"/>
      <c r="F1" s="15"/>
      <c r="G1" s="15"/>
      <c r="H1" s="15"/>
      <c r="I1" s="15"/>
      <c r="J1" s="15"/>
    </row>
    <row r="2" spans="1:10" s="1" customFormat="1" ht="22.5" customHeight="1">
      <c r="A2" s="17"/>
      <c r="B2" s="16" t="s">
        <v>31</v>
      </c>
      <c r="C2" s="16"/>
      <c r="D2" s="18"/>
      <c r="E2" s="16"/>
      <c r="F2" s="15"/>
      <c r="G2" s="15"/>
      <c r="H2" s="15"/>
      <c r="I2" s="15"/>
      <c r="J2" s="15"/>
    </row>
    <row r="3" spans="1:10" s="3" customFormat="1" ht="21.75">
      <c r="A3" s="236" t="s">
        <v>0</v>
      </c>
      <c r="B3" s="240" t="s">
        <v>32</v>
      </c>
      <c r="C3" s="241"/>
      <c r="D3" s="242"/>
      <c r="E3" s="238" t="s">
        <v>20</v>
      </c>
      <c r="F3" s="239"/>
      <c r="G3" s="238" t="s">
        <v>21</v>
      </c>
      <c r="H3" s="239"/>
      <c r="I3" s="238" t="s">
        <v>28</v>
      </c>
      <c r="J3" s="239"/>
    </row>
    <row r="4" spans="1:10" s="9" customFormat="1" ht="21.75">
      <c r="A4" s="237"/>
      <c r="B4" s="243"/>
      <c r="C4" s="244"/>
      <c r="D4" s="245"/>
      <c r="E4" s="19" t="s">
        <v>26</v>
      </c>
      <c r="F4" s="20" t="s">
        <v>1</v>
      </c>
      <c r="G4" s="19" t="s">
        <v>26</v>
      </c>
      <c r="H4" s="20" t="s">
        <v>1</v>
      </c>
      <c r="I4" s="19" t="s">
        <v>26</v>
      </c>
      <c r="J4" s="20" t="s">
        <v>1</v>
      </c>
    </row>
    <row r="5" spans="1:11" s="9" customFormat="1" ht="18" customHeight="1">
      <c r="A5" s="21">
        <v>1</v>
      </c>
      <c r="B5" s="110" t="s">
        <v>40</v>
      </c>
      <c r="C5" s="22"/>
      <c r="D5" s="22"/>
      <c r="E5" s="23">
        <v>3.6</v>
      </c>
      <c r="F5" s="24">
        <v>3</v>
      </c>
      <c r="G5" s="23">
        <v>3.72</v>
      </c>
      <c r="H5" s="24">
        <v>17</v>
      </c>
      <c r="I5" s="23">
        <v>3.7</v>
      </c>
      <c r="J5" s="24">
        <f>SUM(F5,H5)</f>
        <v>20</v>
      </c>
      <c r="K5" s="10"/>
    </row>
    <row r="6" spans="1:11" s="9" customFormat="1" ht="18" customHeight="1">
      <c r="A6" s="32">
        <v>2</v>
      </c>
      <c r="B6" s="109" t="s">
        <v>72</v>
      </c>
      <c r="C6" s="26"/>
      <c r="D6" s="26"/>
      <c r="E6" s="126" t="s">
        <v>74</v>
      </c>
      <c r="F6" s="127" t="s">
        <v>74</v>
      </c>
      <c r="G6" s="27">
        <v>3.67</v>
      </c>
      <c r="H6" s="28">
        <v>7</v>
      </c>
      <c r="I6" s="27">
        <v>3.67</v>
      </c>
      <c r="J6" s="28">
        <f>SUM(F6,H6)</f>
        <v>7</v>
      </c>
      <c r="K6" s="10"/>
    </row>
    <row r="7" spans="1:11" s="9" customFormat="1" ht="18" customHeight="1">
      <c r="A7" s="32">
        <v>3</v>
      </c>
      <c r="B7" s="109" t="s">
        <v>57</v>
      </c>
      <c r="C7" s="26"/>
      <c r="D7" s="26"/>
      <c r="E7" s="126" t="s">
        <v>74</v>
      </c>
      <c r="F7" s="127" t="s">
        <v>74</v>
      </c>
      <c r="G7" s="27">
        <v>3.76</v>
      </c>
      <c r="H7" s="28">
        <v>9</v>
      </c>
      <c r="I7" s="27">
        <v>3.76</v>
      </c>
      <c r="J7" s="28">
        <f aca="true" t="shared" si="0" ref="J7:J15">SUM(F7,H7)</f>
        <v>9</v>
      </c>
      <c r="K7" s="10"/>
    </row>
    <row r="8" spans="1:11" s="9" customFormat="1" ht="18" customHeight="1">
      <c r="A8" s="32">
        <v>4</v>
      </c>
      <c r="B8" s="109" t="s">
        <v>41</v>
      </c>
      <c r="C8" s="33"/>
      <c r="D8" s="33"/>
      <c r="E8" s="27">
        <v>3.48</v>
      </c>
      <c r="F8" s="28">
        <v>7</v>
      </c>
      <c r="G8" s="27">
        <v>3.78</v>
      </c>
      <c r="H8" s="28">
        <v>22</v>
      </c>
      <c r="I8" s="27">
        <v>3.7</v>
      </c>
      <c r="J8" s="28">
        <f t="shared" si="0"/>
        <v>29</v>
      </c>
      <c r="K8" s="10"/>
    </row>
    <row r="9" spans="1:11" s="8" customFormat="1" ht="18" customHeight="1">
      <c r="A9" s="32">
        <v>5</v>
      </c>
      <c r="B9" s="109" t="s">
        <v>58</v>
      </c>
      <c r="C9" s="34"/>
      <c r="D9" s="34"/>
      <c r="E9" s="29">
        <v>3.65</v>
      </c>
      <c r="F9" s="31">
        <v>12</v>
      </c>
      <c r="G9" s="29">
        <v>3.71</v>
      </c>
      <c r="H9" s="31">
        <v>4</v>
      </c>
      <c r="I9" s="29">
        <v>3.67</v>
      </c>
      <c r="J9" s="28">
        <f t="shared" si="0"/>
        <v>16</v>
      </c>
      <c r="K9" s="10"/>
    </row>
    <row r="10" spans="1:11" s="8" customFormat="1" ht="18" customHeight="1">
      <c r="A10" s="32">
        <v>6</v>
      </c>
      <c r="B10" s="109" t="s">
        <v>22</v>
      </c>
      <c r="C10" s="26"/>
      <c r="D10" s="26"/>
      <c r="E10" s="126" t="s">
        <v>74</v>
      </c>
      <c r="F10" s="127" t="s">
        <v>74</v>
      </c>
      <c r="G10" s="27">
        <v>3.97</v>
      </c>
      <c r="H10" s="28">
        <v>2</v>
      </c>
      <c r="I10" s="27">
        <v>3.97</v>
      </c>
      <c r="J10" s="28">
        <f t="shared" si="0"/>
        <v>2</v>
      </c>
      <c r="K10" s="10"/>
    </row>
    <row r="11" spans="1:11" s="8" customFormat="1" ht="18" customHeight="1">
      <c r="A11" s="32">
        <v>7</v>
      </c>
      <c r="B11" s="109" t="s">
        <v>42</v>
      </c>
      <c r="C11" s="26"/>
      <c r="D11" s="26"/>
      <c r="E11" s="27">
        <v>3.58</v>
      </c>
      <c r="F11" s="58">
        <v>4</v>
      </c>
      <c r="G11" s="27"/>
      <c r="H11" s="58"/>
      <c r="I11" s="27">
        <v>3.58</v>
      </c>
      <c r="J11" s="28">
        <f t="shared" si="0"/>
        <v>4</v>
      </c>
      <c r="K11" s="10"/>
    </row>
    <row r="12" spans="1:11" s="8" customFormat="1" ht="18" customHeight="1">
      <c r="A12" s="32">
        <v>8</v>
      </c>
      <c r="B12" s="109" t="s">
        <v>43</v>
      </c>
      <c r="C12" s="79"/>
      <c r="D12" s="79"/>
      <c r="E12" s="36">
        <v>3.8</v>
      </c>
      <c r="F12" s="37">
        <v>3</v>
      </c>
      <c r="G12" s="36">
        <v>3.82</v>
      </c>
      <c r="H12" s="37">
        <v>7</v>
      </c>
      <c r="I12" s="36">
        <v>3.81</v>
      </c>
      <c r="J12" s="28">
        <f t="shared" si="0"/>
        <v>10</v>
      </c>
      <c r="K12" s="10"/>
    </row>
    <row r="13" spans="1:11" s="8" customFormat="1" ht="18" customHeight="1">
      <c r="A13" s="32">
        <v>9</v>
      </c>
      <c r="B13" s="109" t="s">
        <v>73</v>
      </c>
      <c r="C13" s="79"/>
      <c r="D13" s="79"/>
      <c r="E13" s="36">
        <v>3.87</v>
      </c>
      <c r="F13" s="37">
        <v>5</v>
      </c>
      <c r="G13" s="36">
        <v>3.82</v>
      </c>
      <c r="H13" s="37">
        <v>14</v>
      </c>
      <c r="I13" s="36">
        <v>3.83</v>
      </c>
      <c r="J13" s="28">
        <f t="shared" si="0"/>
        <v>19</v>
      </c>
      <c r="K13" s="10"/>
    </row>
    <row r="14" spans="1:11" s="6" customFormat="1" ht="18" customHeight="1">
      <c r="A14" s="32">
        <v>10</v>
      </c>
      <c r="B14" s="109" t="s">
        <v>59</v>
      </c>
      <c r="C14" s="94"/>
      <c r="D14" s="94"/>
      <c r="E14" s="87">
        <v>3.63</v>
      </c>
      <c r="F14" s="88">
        <v>4</v>
      </c>
      <c r="G14" s="87">
        <v>3.33</v>
      </c>
      <c r="H14" s="88">
        <v>2</v>
      </c>
      <c r="I14" s="29">
        <v>3.53</v>
      </c>
      <c r="J14" s="28">
        <f t="shared" si="0"/>
        <v>6</v>
      </c>
      <c r="K14" s="10"/>
    </row>
    <row r="15" spans="1:11" ht="18" customHeight="1">
      <c r="A15" s="32">
        <v>11</v>
      </c>
      <c r="B15" s="109" t="s">
        <v>60</v>
      </c>
      <c r="C15" s="33"/>
      <c r="D15" s="35"/>
      <c r="E15" s="27">
        <v>3.5</v>
      </c>
      <c r="F15" s="28">
        <v>10</v>
      </c>
      <c r="G15" s="27">
        <v>3.77</v>
      </c>
      <c r="H15" s="28">
        <v>10</v>
      </c>
      <c r="I15" s="27">
        <v>3.64</v>
      </c>
      <c r="J15" s="28">
        <f t="shared" si="0"/>
        <v>20</v>
      </c>
      <c r="K15" s="10"/>
    </row>
    <row r="16" spans="1:11" s="3" customFormat="1" ht="18" customHeight="1">
      <c r="A16" s="38" t="s">
        <v>23</v>
      </c>
      <c r="B16" s="39"/>
      <c r="C16" s="40"/>
      <c r="D16" s="40"/>
      <c r="E16" s="41">
        <v>3.62</v>
      </c>
      <c r="F16" s="42">
        <f>SUM(F5:F15)</f>
        <v>48</v>
      </c>
      <c r="G16" s="41">
        <v>3.75</v>
      </c>
      <c r="H16" s="42">
        <f>SUM(H5:H15)</f>
        <v>94</v>
      </c>
      <c r="I16" s="41">
        <v>3.71</v>
      </c>
      <c r="J16" s="42">
        <f>SUM(J5:J15)</f>
        <v>142</v>
      </c>
      <c r="K16" s="10"/>
    </row>
    <row r="17" spans="1:11" ht="18" customHeight="1">
      <c r="A17" s="75">
        <v>12</v>
      </c>
      <c r="B17" s="101" t="s">
        <v>36</v>
      </c>
      <c r="C17" s="91"/>
      <c r="D17" s="91"/>
      <c r="E17" s="77">
        <v>3.43</v>
      </c>
      <c r="F17" s="100">
        <v>10</v>
      </c>
      <c r="G17" s="77">
        <v>3.65</v>
      </c>
      <c r="H17" s="100">
        <v>29</v>
      </c>
      <c r="I17" s="77">
        <v>3.59</v>
      </c>
      <c r="J17" s="78">
        <v>39</v>
      </c>
      <c r="K17" s="10"/>
    </row>
    <row r="18" spans="1:11" ht="18" customHeight="1">
      <c r="A18" s="25">
        <v>13</v>
      </c>
      <c r="B18" s="101" t="s">
        <v>33</v>
      </c>
      <c r="C18" s="43"/>
      <c r="D18" s="43"/>
      <c r="E18" s="29">
        <v>3.41</v>
      </c>
      <c r="F18" s="30">
        <v>21</v>
      </c>
      <c r="G18" s="29">
        <v>3.78</v>
      </c>
      <c r="H18" s="30">
        <v>22</v>
      </c>
      <c r="I18" s="29">
        <v>3.6</v>
      </c>
      <c r="J18" s="31">
        <v>43</v>
      </c>
      <c r="K18" s="10"/>
    </row>
    <row r="19" spans="1:11" ht="18" customHeight="1">
      <c r="A19" s="44">
        <v>14</v>
      </c>
      <c r="B19" s="101" t="s">
        <v>29</v>
      </c>
      <c r="C19" s="45"/>
      <c r="D19" s="45"/>
      <c r="E19" s="46">
        <v>3.35</v>
      </c>
      <c r="F19" s="47">
        <v>6</v>
      </c>
      <c r="G19" s="46">
        <v>3.77</v>
      </c>
      <c r="H19" s="47">
        <v>7</v>
      </c>
      <c r="I19" s="46">
        <v>3.57</v>
      </c>
      <c r="J19" s="48">
        <v>13</v>
      </c>
      <c r="K19" s="10"/>
    </row>
    <row r="20" spans="1:11" ht="18" customHeight="1">
      <c r="A20" s="49">
        <v>15</v>
      </c>
      <c r="B20" s="101" t="s">
        <v>61</v>
      </c>
      <c r="C20" s="50"/>
      <c r="D20" s="50"/>
      <c r="E20" s="51">
        <v>3.5</v>
      </c>
      <c r="F20" s="52">
        <v>1</v>
      </c>
      <c r="G20" s="51">
        <v>3.57</v>
      </c>
      <c r="H20" s="53">
        <v>10</v>
      </c>
      <c r="I20" s="51">
        <v>3.57</v>
      </c>
      <c r="J20" s="54">
        <v>11</v>
      </c>
      <c r="K20" s="10"/>
    </row>
    <row r="21" spans="1:11" s="3" customFormat="1" ht="18" customHeight="1">
      <c r="A21" s="38" t="s">
        <v>2</v>
      </c>
      <c r="B21" s="39"/>
      <c r="C21" s="40"/>
      <c r="D21" s="40"/>
      <c r="E21" s="41">
        <v>3.41</v>
      </c>
      <c r="F21" s="55">
        <f>SUM(F17:F20)</f>
        <v>38</v>
      </c>
      <c r="G21" s="41">
        <v>3.69</v>
      </c>
      <c r="H21" s="55">
        <f>SUM(H17:H20)</f>
        <v>68</v>
      </c>
      <c r="I21" s="41">
        <v>3.59</v>
      </c>
      <c r="J21" s="42">
        <f>SUM(J17:J20)</f>
        <v>106</v>
      </c>
      <c r="K21" s="10"/>
    </row>
    <row r="22" spans="1:12" s="1" customFormat="1" ht="18" customHeight="1">
      <c r="A22" s="56">
        <f>A20+1</f>
        <v>16</v>
      </c>
      <c r="B22" s="57" t="s">
        <v>3</v>
      </c>
      <c r="C22" s="34"/>
      <c r="D22" s="76"/>
      <c r="E22" s="77">
        <v>3.55</v>
      </c>
      <c r="F22" s="78">
        <v>5</v>
      </c>
      <c r="G22" s="77">
        <v>3.79</v>
      </c>
      <c r="H22" s="78">
        <v>6</v>
      </c>
      <c r="I22" s="80">
        <v>3.68</v>
      </c>
      <c r="J22" s="31">
        <v>11</v>
      </c>
      <c r="K22" s="10"/>
      <c r="L22" s="9"/>
    </row>
    <row r="23" spans="1:12" ht="18" customHeight="1">
      <c r="A23" s="32">
        <f>A22+1</f>
        <v>17</v>
      </c>
      <c r="B23" s="84" t="s">
        <v>4</v>
      </c>
      <c r="C23" s="84"/>
      <c r="D23" s="84"/>
      <c r="E23" s="82">
        <v>3.63</v>
      </c>
      <c r="F23" s="83">
        <v>8</v>
      </c>
      <c r="G23" s="82">
        <v>3.81</v>
      </c>
      <c r="H23" s="83">
        <v>21</v>
      </c>
      <c r="I23" s="82">
        <v>3.76</v>
      </c>
      <c r="J23" s="28">
        <v>29</v>
      </c>
      <c r="K23" s="10"/>
      <c r="L23" s="9"/>
    </row>
    <row r="24" spans="1:12" ht="18" customHeight="1">
      <c r="A24" s="32">
        <f>A23+1</f>
        <v>18</v>
      </c>
      <c r="B24" s="84" t="s">
        <v>24</v>
      </c>
      <c r="C24" s="84"/>
      <c r="D24" s="84"/>
      <c r="E24" s="82">
        <v>3.6</v>
      </c>
      <c r="F24" s="85">
        <v>10</v>
      </c>
      <c r="G24" s="82">
        <v>3.83</v>
      </c>
      <c r="H24" s="85">
        <v>29</v>
      </c>
      <c r="I24" s="82">
        <v>3.77</v>
      </c>
      <c r="J24" s="28">
        <v>39</v>
      </c>
      <c r="K24" s="10"/>
      <c r="L24" s="9"/>
    </row>
    <row r="25" spans="1:12" ht="18" customHeight="1">
      <c r="A25" s="25">
        <f>A24+1</f>
        <v>19</v>
      </c>
      <c r="B25" s="86" t="s">
        <v>25</v>
      </c>
      <c r="C25" s="43"/>
      <c r="D25" s="86"/>
      <c r="E25" s="87">
        <v>3.63</v>
      </c>
      <c r="F25" s="88">
        <v>7</v>
      </c>
      <c r="G25" s="87">
        <v>3.69</v>
      </c>
      <c r="H25" s="88">
        <v>16</v>
      </c>
      <c r="I25" s="87">
        <v>3.67</v>
      </c>
      <c r="J25" s="31">
        <v>23</v>
      </c>
      <c r="K25" s="10"/>
      <c r="L25" s="9"/>
    </row>
    <row r="26" spans="1:12" s="3" customFormat="1" ht="18" customHeight="1">
      <c r="A26" s="38" t="s">
        <v>5</v>
      </c>
      <c r="B26" s="39"/>
      <c r="C26" s="40"/>
      <c r="D26" s="40"/>
      <c r="E26" s="89">
        <v>3.61</v>
      </c>
      <c r="F26" s="90">
        <f>SUM(F22:F25)</f>
        <v>30</v>
      </c>
      <c r="G26" s="89">
        <v>3.79</v>
      </c>
      <c r="H26" s="90">
        <f>SUM(H22:H25)</f>
        <v>72</v>
      </c>
      <c r="I26" s="89">
        <v>3.74</v>
      </c>
      <c r="J26" s="42">
        <f>SUM(J22:J25)</f>
        <v>102</v>
      </c>
      <c r="K26" s="10"/>
      <c r="L26" s="130"/>
    </row>
    <row r="27" spans="1:11" ht="18" customHeight="1">
      <c r="A27" s="75">
        <f>A25+1</f>
        <v>20</v>
      </c>
      <c r="B27" s="113" t="s">
        <v>37</v>
      </c>
      <c r="C27" s="91"/>
      <c r="D27" s="91"/>
      <c r="E27" s="92">
        <v>3.68</v>
      </c>
      <c r="F27" s="93">
        <v>15</v>
      </c>
      <c r="G27" s="92">
        <v>3.86</v>
      </c>
      <c r="H27" s="93">
        <v>11</v>
      </c>
      <c r="I27" s="92">
        <v>3.75</v>
      </c>
      <c r="J27" s="78">
        <v>26</v>
      </c>
      <c r="K27" s="10"/>
    </row>
    <row r="28" spans="1:11" ht="18" customHeight="1">
      <c r="A28" s="25">
        <v>22</v>
      </c>
      <c r="B28" s="113" t="s">
        <v>48</v>
      </c>
      <c r="C28" s="43"/>
      <c r="D28" s="43"/>
      <c r="E28" s="111">
        <v>3.72</v>
      </c>
      <c r="F28" s="88">
        <v>4</v>
      </c>
      <c r="G28" s="87">
        <v>3.73</v>
      </c>
      <c r="H28" s="88">
        <v>7</v>
      </c>
      <c r="I28" s="87">
        <v>3.73</v>
      </c>
      <c r="J28" s="31">
        <v>11</v>
      </c>
      <c r="K28" s="10"/>
    </row>
    <row r="29" spans="1:11" ht="18" customHeight="1">
      <c r="A29" s="32">
        <v>23</v>
      </c>
      <c r="B29" s="113" t="s">
        <v>6</v>
      </c>
      <c r="C29" s="84"/>
      <c r="D29" s="84"/>
      <c r="E29" s="111">
        <v>3.83</v>
      </c>
      <c r="F29" s="83">
        <v>10</v>
      </c>
      <c r="G29" s="82">
        <v>4</v>
      </c>
      <c r="H29" s="83">
        <v>2</v>
      </c>
      <c r="I29" s="82">
        <v>3.86</v>
      </c>
      <c r="J29" s="28">
        <v>12</v>
      </c>
      <c r="K29" s="10"/>
    </row>
    <row r="30" spans="1:11" ht="18" customHeight="1">
      <c r="A30" s="32">
        <v>24</v>
      </c>
      <c r="B30" s="113" t="s">
        <v>7</v>
      </c>
      <c r="C30" s="84"/>
      <c r="D30" s="84"/>
      <c r="E30" s="111">
        <v>3.89</v>
      </c>
      <c r="F30" s="83">
        <v>10</v>
      </c>
      <c r="G30" s="82">
        <v>3.94</v>
      </c>
      <c r="H30" s="83">
        <v>4</v>
      </c>
      <c r="I30" s="82">
        <v>3.91</v>
      </c>
      <c r="J30" s="28">
        <v>14</v>
      </c>
      <c r="K30" s="10"/>
    </row>
    <row r="31" spans="1:11" ht="18" customHeight="1">
      <c r="A31" s="44">
        <v>25</v>
      </c>
      <c r="B31" s="113" t="s">
        <v>8</v>
      </c>
      <c r="C31" s="84"/>
      <c r="D31" s="84"/>
      <c r="E31" s="111">
        <v>3.69</v>
      </c>
      <c r="F31" s="85">
        <v>2</v>
      </c>
      <c r="G31" s="82">
        <v>3.64</v>
      </c>
      <c r="H31" s="85">
        <v>4</v>
      </c>
      <c r="I31" s="82">
        <v>3.65</v>
      </c>
      <c r="J31" s="28">
        <v>6</v>
      </c>
      <c r="K31" s="10"/>
    </row>
    <row r="32" spans="1:11" s="8" customFormat="1" ht="18" customHeight="1">
      <c r="A32" s="25">
        <v>26</v>
      </c>
      <c r="B32" s="113" t="s">
        <v>9</v>
      </c>
      <c r="C32" s="81"/>
      <c r="D32" s="81"/>
      <c r="E32" s="111">
        <v>3.76</v>
      </c>
      <c r="F32" s="85">
        <v>19</v>
      </c>
      <c r="G32" s="82">
        <v>3.8</v>
      </c>
      <c r="H32" s="85">
        <v>8</v>
      </c>
      <c r="I32" s="82">
        <v>3.77</v>
      </c>
      <c r="J32" s="28">
        <v>27</v>
      </c>
      <c r="K32" s="10"/>
    </row>
    <row r="33" spans="1:11" s="6" customFormat="1" ht="18" customHeight="1">
      <c r="A33" s="25">
        <v>27</v>
      </c>
      <c r="B33" s="113" t="s">
        <v>10</v>
      </c>
      <c r="C33" s="94"/>
      <c r="D33" s="94"/>
      <c r="E33" s="111">
        <v>3.71</v>
      </c>
      <c r="F33" s="88">
        <v>8</v>
      </c>
      <c r="G33" s="87">
        <v>3.87</v>
      </c>
      <c r="H33" s="88">
        <v>3</v>
      </c>
      <c r="I33" s="87">
        <v>3.75</v>
      </c>
      <c r="J33" s="31">
        <v>11</v>
      </c>
      <c r="K33" s="10"/>
    </row>
    <row r="34" spans="1:11" s="6" customFormat="1" ht="18" customHeight="1">
      <c r="A34" s="25">
        <v>28</v>
      </c>
      <c r="B34" s="113" t="s">
        <v>11</v>
      </c>
      <c r="C34" s="81"/>
      <c r="D34" s="81"/>
      <c r="E34" s="111">
        <v>3.57</v>
      </c>
      <c r="F34" s="85">
        <v>13</v>
      </c>
      <c r="G34" s="82">
        <v>3.97</v>
      </c>
      <c r="H34" s="85">
        <v>11</v>
      </c>
      <c r="I34" s="82">
        <v>3.75</v>
      </c>
      <c r="J34" s="28">
        <v>24</v>
      </c>
      <c r="K34" s="10"/>
    </row>
    <row r="35" spans="1:11" ht="18" customHeight="1">
      <c r="A35" s="32">
        <v>29</v>
      </c>
      <c r="B35" s="113" t="s">
        <v>12</v>
      </c>
      <c r="C35" s="84"/>
      <c r="D35" s="84"/>
      <c r="E35" s="111">
        <v>3.12</v>
      </c>
      <c r="F35" s="83">
        <v>2</v>
      </c>
      <c r="G35" s="82">
        <v>3.82</v>
      </c>
      <c r="H35" s="83">
        <v>5</v>
      </c>
      <c r="I35" s="82">
        <v>3.62</v>
      </c>
      <c r="J35" s="28">
        <v>7</v>
      </c>
      <c r="K35" s="10"/>
    </row>
    <row r="36" spans="1:11" ht="18" customHeight="1">
      <c r="A36" s="32">
        <v>30</v>
      </c>
      <c r="B36" s="113" t="s">
        <v>13</v>
      </c>
      <c r="C36" s="84"/>
      <c r="D36" s="84"/>
      <c r="E36" s="111">
        <v>3.75</v>
      </c>
      <c r="F36" s="83">
        <v>21</v>
      </c>
      <c r="G36" s="82">
        <v>3.91</v>
      </c>
      <c r="H36" s="83">
        <v>16</v>
      </c>
      <c r="I36" s="82">
        <v>3.82</v>
      </c>
      <c r="J36" s="28">
        <v>37</v>
      </c>
      <c r="K36" s="10"/>
    </row>
    <row r="37" spans="1:11" ht="18" customHeight="1">
      <c r="A37" s="32">
        <v>31</v>
      </c>
      <c r="B37" s="113" t="s">
        <v>14</v>
      </c>
      <c r="C37" s="84"/>
      <c r="D37" s="84"/>
      <c r="E37" s="111">
        <v>3.68</v>
      </c>
      <c r="F37" s="83">
        <v>10</v>
      </c>
      <c r="G37" s="82">
        <v>3.8</v>
      </c>
      <c r="H37" s="83">
        <v>19</v>
      </c>
      <c r="I37" s="82">
        <v>3.76</v>
      </c>
      <c r="J37" s="28">
        <v>29</v>
      </c>
      <c r="K37" s="10"/>
    </row>
    <row r="38" spans="1:11" ht="18" customHeight="1">
      <c r="A38" s="32">
        <v>32</v>
      </c>
      <c r="B38" s="113" t="s">
        <v>34</v>
      </c>
      <c r="C38" s="84"/>
      <c r="D38" s="84"/>
      <c r="E38" s="111">
        <v>3.64</v>
      </c>
      <c r="F38" s="83">
        <v>8</v>
      </c>
      <c r="G38" s="82">
        <v>3.9</v>
      </c>
      <c r="H38" s="83">
        <v>1</v>
      </c>
      <c r="I38" s="82">
        <v>3.67</v>
      </c>
      <c r="J38" s="28">
        <v>9</v>
      </c>
      <c r="K38" s="10"/>
    </row>
    <row r="39" spans="1:11" ht="18" customHeight="1">
      <c r="A39" s="32">
        <v>33</v>
      </c>
      <c r="B39" s="113" t="s">
        <v>15</v>
      </c>
      <c r="C39" s="84"/>
      <c r="D39" s="84"/>
      <c r="E39" s="111">
        <v>3.45</v>
      </c>
      <c r="F39" s="83">
        <v>12</v>
      </c>
      <c r="G39" s="82">
        <v>3.82</v>
      </c>
      <c r="H39" s="83">
        <v>2</v>
      </c>
      <c r="I39" s="82">
        <v>3.51</v>
      </c>
      <c r="J39" s="28">
        <v>14</v>
      </c>
      <c r="K39" s="10"/>
    </row>
    <row r="40" spans="1:11" ht="18" customHeight="1">
      <c r="A40" s="32">
        <v>34</v>
      </c>
      <c r="B40" s="113" t="s">
        <v>16</v>
      </c>
      <c r="C40" s="84"/>
      <c r="D40" s="84"/>
      <c r="E40" s="111">
        <v>3.66</v>
      </c>
      <c r="F40" s="83">
        <v>13</v>
      </c>
      <c r="G40" s="82">
        <v>3.85</v>
      </c>
      <c r="H40" s="83">
        <v>5</v>
      </c>
      <c r="I40" s="82">
        <v>3.71</v>
      </c>
      <c r="J40" s="28">
        <v>18</v>
      </c>
      <c r="K40" s="10"/>
    </row>
    <row r="41" spans="1:11" ht="18" customHeight="1">
      <c r="A41" s="32">
        <v>35</v>
      </c>
      <c r="B41" s="113" t="s">
        <v>17</v>
      </c>
      <c r="C41" s="84"/>
      <c r="D41" s="84"/>
      <c r="E41" s="111">
        <v>3.64</v>
      </c>
      <c r="F41" s="83">
        <v>18</v>
      </c>
      <c r="G41" s="82">
        <v>3.88</v>
      </c>
      <c r="H41" s="83">
        <v>10</v>
      </c>
      <c r="I41" s="82">
        <v>3.73</v>
      </c>
      <c r="J41" s="28">
        <v>28</v>
      </c>
      <c r="K41" s="10"/>
    </row>
    <row r="42" spans="1:11" ht="18" customHeight="1">
      <c r="A42" s="32">
        <v>36</v>
      </c>
      <c r="B42" s="113" t="s">
        <v>62</v>
      </c>
      <c r="C42" s="84"/>
      <c r="D42" s="84"/>
      <c r="E42" s="111">
        <v>3.42</v>
      </c>
      <c r="F42" s="83">
        <v>58</v>
      </c>
      <c r="G42" s="82"/>
      <c r="H42" s="83"/>
      <c r="I42" s="82">
        <v>3.42</v>
      </c>
      <c r="J42" s="28">
        <v>58</v>
      </c>
      <c r="K42" s="10"/>
    </row>
    <row r="43" spans="1:11" ht="18" customHeight="1">
      <c r="A43" s="32">
        <v>37</v>
      </c>
      <c r="B43" s="113" t="s">
        <v>63</v>
      </c>
      <c r="C43" s="84"/>
      <c r="D43" s="84"/>
      <c r="E43" s="111">
        <v>3.44</v>
      </c>
      <c r="F43" s="83">
        <v>48</v>
      </c>
      <c r="G43" s="82"/>
      <c r="H43" s="83"/>
      <c r="I43" s="82">
        <v>3.44</v>
      </c>
      <c r="J43" s="28">
        <v>48</v>
      </c>
      <c r="K43" s="10"/>
    </row>
    <row r="44" spans="1:11" s="8" customFormat="1" ht="18" customHeight="1">
      <c r="A44" s="32">
        <v>38</v>
      </c>
      <c r="B44" s="113" t="s">
        <v>64</v>
      </c>
      <c r="C44" s="26"/>
      <c r="D44" s="26"/>
      <c r="E44" s="111">
        <v>3.48</v>
      </c>
      <c r="F44" s="58">
        <v>80</v>
      </c>
      <c r="G44" s="27">
        <v>3.87</v>
      </c>
      <c r="H44" s="58">
        <v>14</v>
      </c>
      <c r="I44" s="27">
        <v>3.53</v>
      </c>
      <c r="J44" s="28">
        <v>94</v>
      </c>
      <c r="K44" s="10"/>
    </row>
    <row r="45" spans="1:12" ht="18" customHeight="1">
      <c r="A45" s="32">
        <v>39</v>
      </c>
      <c r="B45" s="113" t="s">
        <v>65</v>
      </c>
      <c r="C45" s="84"/>
      <c r="D45" s="84"/>
      <c r="E45" s="102">
        <v>3.83</v>
      </c>
      <c r="F45" s="83">
        <v>1</v>
      </c>
      <c r="G45" s="82">
        <v>3.92</v>
      </c>
      <c r="H45" s="83">
        <v>2</v>
      </c>
      <c r="I45" s="82">
        <v>3.89</v>
      </c>
      <c r="J45" s="28">
        <v>3</v>
      </c>
      <c r="K45" s="10"/>
      <c r="L45" s="4"/>
    </row>
    <row r="46" spans="1:12" s="3" customFormat="1" ht="18" customHeight="1">
      <c r="A46" s="38" t="s">
        <v>18</v>
      </c>
      <c r="B46" s="39"/>
      <c r="C46" s="40"/>
      <c r="D46" s="40"/>
      <c r="E46" s="41">
        <v>3.56</v>
      </c>
      <c r="F46" s="55">
        <f>SUM(F27:F45)</f>
        <v>352</v>
      </c>
      <c r="G46" s="41">
        <v>3.85</v>
      </c>
      <c r="H46" s="55">
        <f>SUM(H27:H45)</f>
        <v>124</v>
      </c>
      <c r="I46" s="41">
        <v>3.61</v>
      </c>
      <c r="J46" s="42">
        <f>SUM(J27:J45)</f>
        <v>476</v>
      </c>
      <c r="K46" s="129"/>
      <c r="L46" s="5"/>
    </row>
    <row r="47" spans="1:12" ht="43.5" customHeight="1">
      <c r="A47" s="112">
        <v>40</v>
      </c>
      <c r="B47" s="246" t="s">
        <v>39</v>
      </c>
      <c r="C47" s="247"/>
      <c r="D47" s="248"/>
      <c r="E47" s="102">
        <v>3.46</v>
      </c>
      <c r="F47" s="103">
        <v>9</v>
      </c>
      <c r="G47" s="122" t="s">
        <v>74</v>
      </c>
      <c r="H47" s="123" t="s">
        <v>74</v>
      </c>
      <c r="I47" s="102">
        <v>3.46</v>
      </c>
      <c r="J47" s="103">
        <v>9</v>
      </c>
      <c r="K47" s="4"/>
      <c r="L47" s="4"/>
    </row>
    <row r="48" spans="1:12" s="3" customFormat="1" ht="18" customHeight="1">
      <c r="A48" s="38" t="s">
        <v>38</v>
      </c>
      <c r="B48" s="39"/>
      <c r="C48" s="59"/>
      <c r="D48" s="59"/>
      <c r="E48" s="60">
        <v>3.46</v>
      </c>
      <c r="F48" s="61">
        <v>9</v>
      </c>
      <c r="G48" s="124" t="s">
        <v>74</v>
      </c>
      <c r="H48" s="125" t="s">
        <v>74</v>
      </c>
      <c r="I48" s="60">
        <v>3.46</v>
      </c>
      <c r="J48" s="42">
        <v>9</v>
      </c>
      <c r="K48" s="5"/>
      <c r="L48" s="5"/>
    </row>
    <row r="49" spans="1:12" s="11" customFormat="1" ht="19.5" customHeight="1">
      <c r="A49" s="38" t="s">
        <v>19</v>
      </c>
      <c r="B49" s="39"/>
      <c r="C49" s="62"/>
      <c r="D49" s="62"/>
      <c r="E49" s="41">
        <v>3.55</v>
      </c>
      <c r="F49" s="42">
        <f>SUM(F48,F46,F26,F21,F16)</f>
        <v>477</v>
      </c>
      <c r="G49" s="41">
        <v>3.78</v>
      </c>
      <c r="H49" s="42">
        <f>SUM(H48,H46,H26,H21,H16)</f>
        <v>358</v>
      </c>
      <c r="I49" s="41">
        <v>3.65</v>
      </c>
      <c r="J49" s="63">
        <f>SUM(F49,H49)</f>
        <v>835</v>
      </c>
      <c r="K49" s="5"/>
      <c r="L49" s="5"/>
    </row>
    <row r="50" spans="1:12" ht="19.5" customHeight="1">
      <c r="A50" s="233"/>
      <c r="B50" s="234"/>
      <c r="C50" s="64"/>
      <c r="D50" s="64"/>
      <c r="E50" s="231" t="s">
        <v>30</v>
      </c>
      <c r="F50" s="235"/>
      <c r="G50" s="235"/>
      <c r="H50" s="235"/>
      <c r="I50" s="231"/>
      <c r="J50" s="232"/>
      <c r="K50" s="7"/>
      <c r="L50" s="128"/>
    </row>
    <row r="51" spans="1:10" s="13" customFormat="1" ht="13.5" customHeight="1">
      <c r="A51" s="66"/>
      <c r="B51" s="66"/>
      <c r="C51" s="66"/>
      <c r="D51" s="66"/>
      <c r="E51" s="67"/>
      <c r="F51" s="68"/>
      <c r="G51" s="69"/>
      <c r="H51" s="66"/>
      <c r="I51" s="66"/>
      <c r="J51" s="66"/>
    </row>
    <row r="52" spans="1:9" ht="21.75">
      <c r="A52" s="95" t="s">
        <v>66</v>
      </c>
      <c r="B52" s="65"/>
      <c r="C52" s="96"/>
      <c r="D52" s="97"/>
      <c r="E52" s="2"/>
      <c r="G52" s="121" t="s">
        <v>70</v>
      </c>
      <c r="H52" s="70"/>
      <c r="I52" s="99"/>
    </row>
    <row r="53" spans="1:9" ht="21.75">
      <c r="A53" s="95" t="s">
        <v>67</v>
      </c>
      <c r="B53" s="65"/>
      <c r="C53" s="69"/>
      <c r="D53" s="71"/>
      <c r="E53" s="2"/>
      <c r="G53" s="98" t="s">
        <v>69</v>
      </c>
      <c r="H53" s="70"/>
      <c r="I53" s="71"/>
    </row>
    <row r="54" spans="1:9" ht="21.75">
      <c r="A54" s="95" t="s">
        <v>68</v>
      </c>
      <c r="B54" s="65"/>
      <c r="C54" s="69"/>
      <c r="D54" s="71"/>
      <c r="E54" s="2"/>
      <c r="G54" s="98" t="s">
        <v>71</v>
      </c>
      <c r="H54" s="70"/>
      <c r="I54" s="69"/>
    </row>
    <row r="55" spans="1:10" s="13" customFormat="1" ht="21" customHeight="1">
      <c r="A55" s="66"/>
      <c r="B55" s="66"/>
      <c r="C55" s="66"/>
      <c r="D55" s="66"/>
      <c r="E55" s="67"/>
      <c r="F55" s="68"/>
      <c r="G55" s="70"/>
      <c r="H55" s="66"/>
      <c r="I55" s="66"/>
      <c r="J55" s="69"/>
    </row>
    <row r="56" spans="1:11" s="13" customFormat="1" ht="21" customHeight="1">
      <c r="A56" s="66"/>
      <c r="B56" s="66"/>
      <c r="C56" s="66"/>
      <c r="D56" s="66"/>
      <c r="E56" s="68"/>
      <c r="F56" s="67"/>
      <c r="G56" s="66"/>
      <c r="H56" s="66"/>
      <c r="I56" s="71"/>
      <c r="J56" s="69"/>
      <c r="K56" s="12"/>
    </row>
  </sheetData>
  <sheetProtection/>
  <mergeCells count="9">
    <mergeCell ref="I50:J50"/>
    <mergeCell ref="A50:B50"/>
    <mergeCell ref="E50:H50"/>
    <mergeCell ref="A3:A4"/>
    <mergeCell ref="G3:H3"/>
    <mergeCell ref="I3:J3"/>
    <mergeCell ref="E3:F3"/>
    <mergeCell ref="B3:D4"/>
    <mergeCell ref="B47:D47"/>
  </mergeCells>
  <printOptions horizontalCentered="1"/>
  <pageMargins left="0.4724409448818898" right="0.15748031496062992" top="0.5905511811023623" bottom="0.2362204724409449" header="0.35433070866141736" footer="0.15748031496062992"/>
  <pageSetup firstPageNumber="95" useFirstPageNumber="1" horizontalDpi="600" verticalDpi="600" orientation="portrait" paperSize="9" scale="86" r:id="rId2"/>
  <headerFooter alignWithMargins="0">
    <oddHeader>&amp;R&amp;"TH SarabunPSK,Bold"&amp;15ศบก. 2.11-2</oddHeader>
    <oddFooter>&amp;L&amp;"Cordia New,Regular"&amp;7&amp;Z&amp;F\&amp;A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2015-07-21T09:50:42Z</cp:lastPrinted>
  <dcterms:created xsi:type="dcterms:W3CDTF">2008-05-25T11:09:41Z</dcterms:created>
  <dcterms:modified xsi:type="dcterms:W3CDTF">2015-08-06T07:02:10Z</dcterms:modified>
  <cp:category/>
  <cp:version/>
  <cp:contentType/>
  <cp:contentStatus/>
</cp:coreProperties>
</file>