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B1.4 (ปรับ)" sheetId="1" r:id="rId1"/>
  </sheets>
  <definedNames>
    <definedName name="_xlnm.Print_Area" localSheetId="0">'B1.4 (ปรับ)'!$A$1:$L$40</definedName>
  </definedNames>
  <calcPr fullCalcOnLoad="1"/>
</workbook>
</file>

<file path=xl/sharedStrings.xml><?xml version="1.0" encoding="utf-8"?>
<sst xmlns="http://schemas.openxmlformats.org/spreadsheetml/2006/main" count="82" uniqueCount="77">
  <si>
    <t>ลำดับที่</t>
  </si>
  <si>
    <t>จำนวนนักศึกษาเต็มเวลาเทียบเท่า (FTES)</t>
  </si>
  <si>
    <t>ปริญญาตรี</t>
  </si>
  <si>
    <t>วิทยาศาสตร์</t>
  </si>
  <si>
    <t>เทคโนโลยีสังคม</t>
  </si>
  <si>
    <t>เทคโนโลยีการเกษตร</t>
  </si>
  <si>
    <t>วิศวกรรมศาสตร์</t>
  </si>
  <si>
    <t>ภาพรวมมหาวิทยาลัย</t>
  </si>
  <si>
    <t>1. สูตรการคำนวณ FTES ตลอดปีการศึกษา</t>
  </si>
  <si>
    <t>สำนักวิชา/
กลุ่มสาขาวิชา</t>
  </si>
  <si>
    <t xml:space="preserve">    FTES (ระดับปริญญาตรี)          =       SCH/45</t>
  </si>
  <si>
    <t xml:space="preserve">    FTES (ระดับบัณฑิตศึกษา)       =       SCH/30</t>
  </si>
  <si>
    <t>รวม 
2 ระดับ</t>
  </si>
  <si>
    <r>
      <t>หมายเหตุ</t>
    </r>
    <r>
      <rPr>
        <b/>
        <sz val="14"/>
        <rFont val="TH SarabunPSK"/>
        <family val="2"/>
      </rPr>
      <t xml:space="preserve"> :</t>
    </r>
  </si>
  <si>
    <t xml:space="preserve">  - สาธารณสุขศาสตร์</t>
  </si>
  <si>
    <t>ป.โท</t>
  </si>
  <si>
    <t>ป.เอก</t>
  </si>
  <si>
    <t>รวม</t>
  </si>
  <si>
    <r>
      <t>ตารางที่ B-1.4-1</t>
    </r>
    <r>
      <rPr>
        <b/>
        <sz val="16"/>
        <rFont val="TH SarabunPSK"/>
        <family val="2"/>
      </rPr>
      <t xml:space="preserve">  :  จำนวนนักศึกษาเต็มเวลาเทียบเท่าต่อจำนวนอาจารย์ประจำ ปีการศึกษา 2557 (ก.ค. 57 - มิ.ย. 58)  </t>
    </r>
  </si>
  <si>
    <t>FTES สกอ.กำหนด</t>
  </si>
  <si>
    <t>FTES รวมต่อ
อาจารย์ประจำ (FTEF)</t>
  </si>
  <si>
    <t>ข้อมูล ณ วันที่  30 มิถุนายน 2558</t>
  </si>
  <si>
    <r>
      <t xml:space="preserve">แหล่งที่มา :  </t>
    </r>
    <r>
      <rPr>
        <sz val="15"/>
        <rFont val="TH SarabunPSK"/>
        <family val="2"/>
      </rPr>
      <t xml:space="preserve">งานวิจัยสถาบันและสารสนเทศ ส่วนแผนงาน </t>
    </r>
  </si>
  <si>
    <t>สัดส่วนจำนวนนักศึกษาเต็มเวลาต่อจำนวนอาจารย์ประจำตามเกณฑ์มาตรฐาน</t>
  </si>
  <si>
    <t>คะแนนที่ได้</t>
  </si>
  <si>
    <t xml:space="preserve">       =  สัดส่วนจำนวนนักศึกษาเต็มเวลาต่อจำนวนอาจารย์ประจำที่เป็นจริง - สัดส่วนจำนวนนักศึกษาเต็มเวลาต่อจำนวนอาจารย์ประจำที่ตามเกณฑ์มาตรฐาน</t>
  </si>
  <si>
    <t>20 : 1</t>
  </si>
  <si>
    <t>25 : 1</t>
  </si>
  <si>
    <t>8 : 1</t>
  </si>
  <si>
    <t>เพื่อนำมารวมคำนวณหาสัดส่วนจำนวนนักศึกษาเต็มเวลาต่ออาจารย์ประจำ</t>
  </si>
  <si>
    <t>2.1 กลุ่มสาขาวิชาวิทยาศาสตร์สุขภาพ</t>
  </si>
  <si>
    <t>2.2 สาขาวิชาวิทยาศาสตร์กายภาพ</t>
  </si>
  <si>
    <t>2.3 กลุ่มสาขาวิชามนุษยศาสตร์และสังคมศาสตร์</t>
  </si>
  <si>
    <t xml:space="preserve">          - ระยะเวลาการทำงาน 9-12 เดือน</t>
  </si>
  <si>
    <t>คิดเป็น   1  คน</t>
  </si>
  <si>
    <t xml:space="preserve">          - ระยะเวลาการทำงาน 6 เดือนขึ้นไป แต่ไม่ถึง 9 เดือน</t>
  </si>
  <si>
    <t>คิดเป็น 0.5  คน</t>
  </si>
  <si>
    <t xml:space="preserve">          - ระยะเวลาการทำงาน น้อยกว่า 6 เดือน</t>
  </si>
  <si>
    <t>ไม่สามารถนำมานับได้</t>
  </si>
  <si>
    <t>5. 1) ร้อยละความแตกต่างระหว่างจำนวนนักศึกษาเต็มเวลาเทียบเท่าต่ออาจารย์ประจำที่ปฏิบัติงานจริงเทียบกับเกณฑ์มาตรฐาน</t>
  </si>
  <si>
    <t xml:space="preserve"> =   FTES ระดับปริญญาตรี + FTES ระดับบัณฑิตศึกษา  </t>
  </si>
  <si>
    <t xml:space="preserve"> =   FTES ระดับปริญญาตรี + (2 x FTES ระดับบัณฑิตศึกษา)</t>
  </si>
  <si>
    <t xml:space="preserve"> =   FTES ระดับปริญญาตรี + (1.8 x FTES ระดับบัณฑิตศึกษา)</t>
  </si>
  <si>
    <t xml:space="preserve">        2.1) ค่าร้อยละน้อยกว่าหรือเท่ากับร้อยละ 10 คิดเป็น 5 คะแนน
</t>
  </si>
  <si>
    <t xml:space="preserve">        2.2) ค่าร้อยละมากกว่าหรือเท่ากับร้อยละ 20 คิดเป็น 0 คะแนน
</t>
  </si>
  <si>
    <t xml:space="preserve">        2.3) ค่าร้อยละมากกว่าร้อยละ 10 แต่น้อยกว่าร้อยละ 20 ให้นำมาคิดคะแนน ดังนี้</t>
  </si>
  <si>
    <t xml:space="preserve">แพทยศาสตร์ </t>
  </si>
  <si>
    <t xml:space="preserve">               คะแนนที่ได้ =  (20 – ค่าร้อยละที่คำนวณได้จากข้อ 1)  </t>
  </si>
  <si>
    <t xml:space="preserve">  - แพทยศาสตร์ **</t>
  </si>
  <si>
    <t>พยาบาลศาสตร์ **</t>
  </si>
  <si>
    <t>ระดับบัณฑิตศึกษา*</t>
  </si>
  <si>
    <r>
      <t xml:space="preserve"> (</t>
    </r>
    <r>
      <rPr>
        <b/>
        <u val="single"/>
        <sz val="14"/>
        <color indexed="12"/>
        <rFont val="TH SarabunPSK"/>
        <family val="2"/>
      </rPr>
      <t>ระดับปริญญาตรี</t>
    </r>
    <r>
      <rPr>
        <b/>
        <sz val="14"/>
        <color indexed="12"/>
        <rFont val="TH SarabunPSK"/>
        <family val="2"/>
      </rPr>
      <t xml:space="preserve">  :  15 หน่วยกิต ต่อภาคการศึกษา)</t>
    </r>
  </si>
  <si>
    <r>
      <t xml:space="preserve"> (</t>
    </r>
    <r>
      <rPr>
        <b/>
        <u val="single"/>
        <sz val="14"/>
        <color indexed="12"/>
        <rFont val="TH SarabunPSK"/>
        <family val="2"/>
      </rPr>
      <t>ระดับบัณฑิตศึกษา</t>
    </r>
    <r>
      <rPr>
        <b/>
        <sz val="14"/>
        <color indexed="12"/>
        <rFont val="TH SarabunPSK"/>
        <family val="2"/>
      </rPr>
      <t xml:space="preserve"> : 10 หน่วยกิต ต่อภาคการศึกษา)</t>
    </r>
  </si>
  <si>
    <t>3.  **  กลุ่มสาขาวิชาแพทยศาสตร์ และสำนักวิชาพยาบาลศาสตร์ ยังไม่มีรายวิชาที่ให้บริการระดับบัณฑิตศึกษา</t>
  </si>
  <si>
    <r>
      <rPr>
        <b/>
        <sz val="14"/>
        <color indexed="12"/>
        <rFont val="TH SarabunPSK"/>
        <family val="2"/>
      </rPr>
      <t xml:space="preserve">4. </t>
    </r>
    <r>
      <rPr>
        <sz val="14"/>
        <color indexed="12"/>
        <rFont val="TH SarabunPSK"/>
        <family val="2"/>
      </rPr>
      <t xml:space="preserve"> ***</t>
    </r>
    <r>
      <rPr>
        <b/>
        <sz val="14"/>
        <color indexed="12"/>
        <rFont val="TH SarabunPSK"/>
        <family val="2"/>
      </rPr>
      <t xml:space="preserve">  จำนวนอาจารย์ประจำที่ปฏิบัติงานจริง  </t>
    </r>
    <r>
      <rPr>
        <sz val="14"/>
        <color indexed="12"/>
        <rFont val="TH SarabunPSK"/>
        <family val="2"/>
      </rPr>
      <t>ในกรณีที่อาจารย์บรรจุใหม่ให้คำนวณตามเกณฑ์อาจารย์ประจำเทียบเท่า (ตามนิยามในคู่มือ QA มทส. หน้า 57) ดังนี้</t>
    </r>
  </si>
  <si>
    <t>จำนวนอาจารย์
ประจำเต็มเวลา
(FTEF)***</t>
  </si>
  <si>
    <r>
      <rPr>
        <b/>
        <sz val="15"/>
        <color indexed="12"/>
        <rFont val="TH SarabunPSK"/>
        <family val="2"/>
      </rPr>
      <t>2.  * การปรับจำนวนในระหว่างปริญญาตรีและบัณฑิตศึกษา</t>
    </r>
    <r>
      <rPr>
        <sz val="15"/>
        <color indexed="12"/>
        <rFont val="TH SarabunPSK"/>
        <family val="2"/>
      </rPr>
      <t xml:space="preserve"> ได้ปรับค่าจำนวนนักศึกษาเต็มเวลาเทียบเท่าในระดับบัณฑิตศึกษาให้เป็นระดับปริญญาตรี</t>
    </r>
  </si>
  <si>
    <t xml:space="preserve">    2) นำค่าร้อยละจากข้อ 1) มาคำนวณคะแนนดังนี้</t>
  </si>
  <si>
    <t>ร้อยละความแตกต่างระหว่าง FTES ต่ออาจารย์ประจำ
เทียบกับเกณฑ์มาตรฐาน</t>
  </si>
  <si>
    <r>
      <t>(</t>
    </r>
    <r>
      <rPr>
        <b/>
        <sz val="14"/>
        <color indexed="10"/>
        <rFont val="TH SarabunPSK"/>
        <family val="2"/>
      </rPr>
      <t>47.14</t>
    </r>
    <r>
      <rPr>
        <b/>
        <sz val="14"/>
        <rFont val="TH SarabunPSK"/>
        <family val="2"/>
      </rPr>
      <t xml:space="preserve">-20)/20*100 = </t>
    </r>
    <r>
      <rPr>
        <b/>
        <sz val="14"/>
        <color indexed="10"/>
        <rFont val="TH SarabunPSK"/>
        <family val="2"/>
      </rPr>
      <t>135.70</t>
    </r>
  </si>
  <si>
    <r>
      <t xml:space="preserve">47.14 </t>
    </r>
    <r>
      <rPr>
        <b/>
        <sz val="15"/>
        <color indexed="8"/>
        <rFont val="TH SarabunPSK"/>
        <family val="2"/>
      </rPr>
      <t>: 1</t>
    </r>
  </si>
  <si>
    <r>
      <t xml:space="preserve">80.12 </t>
    </r>
    <r>
      <rPr>
        <b/>
        <sz val="15"/>
        <color indexed="8"/>
        <rFont val="TH SarabunPSK"/>
        <family val="2"/>
      </rPr>
      <t>: 1</t>
    </r>
  </si>
  <si>
    <r>
      <t xml:space="preserve">17.28 </t>
    </r>
    <r>
      <rPr>
        <b/>
        <sz val="15"/>
        <color indexed="8"/>
        <rFont val="TH SarabunPSK"/>
        <family val="2"/>
      </rPr>
      <t>: 1</t>
    </r>
  </si>
  <si>
    <r>
      <t xml:space="preserve">35.96 </t>
    </r>
    <r>
      <rPr>
        <b/>
        <sz val="15"/>
        <color indexed="8"/>
        <rFont val="TH SarabunPSK"/>
        <family val="2"/>
      </rPr>
      <t>: 1</t>
    </r>
  </si>
  <si>
    <r>
      <t>16.50</t>
    </r>
    <r>
      <rPr>
        <b/>
        <sz val="15"/>
        <color indexed="8"/>
        <rFont val="TH SarabunPSK"/>
        <family val="2"/>
      </rPr>
      <t xml:space="preserve"> : 1</t>
    </r>
  </si>
  <si>
    <r>
      <t xml:space="preserve">11.92 </t>
    </r>
    <r>
      <rPr>
        <i/>
        <sz val="15"/>
        <color indexed="8"/>
        <rFont val="TH SarabunPSK"/>
        <family val="2"/>
      </rPr>
      <t>: 1</t>
    </r>
  </si>
  <si>
    <r>
      <t>24.42</t>
    </r>
    <r>
      <rPr>
        <i/>
        <sz val="15"/>
        <color indexed="8"/>
        <rFont val="TH SarabunPSK"/>
        <family val="2"/>
      </rPr>
      <t xml:space="preserve"> : 1</t>
    </r>
  </si>
  <si>
    <r>
      <t xml:space="preserve">5.33 </t>
    </r>
    <r>
      <rPr>
        <b/>
        <sz val="15"/>
        <color indexed="8"/>
        <rFont val="TH SarabunPSK"/>
        <family val="2"/>
      </rPr>
      <t>: 1</t>
    </r>
  </si>
  <si>
    <r>
      <t>37.36</t>
    </r>
    <r>
      <rPr>
        <b/>
        <sz val="15"/>
        <color indexed="8"/>
        <rFont val="TH SarabunPSK"/>
        <family val="2"/>
      </rPr>
      <t xml:space="preserve"> : 1</t>
    </r>
  </si>
  <si>
    <r>
      <t>(</t>
    </r>
    <r>
      <rPr>
        <b/>
        <sz val="14"/>
        <color indexed="10"/>
        <rFont val="TH SarabunPSK"/>
        <family val="2"/>
      </rPr>
      <t>80.12</t>
    </r>
    <r>
      <rPr>
        <b/>
        <sz val="14"/>
        <rFont val="TH SarabunPSK"/>
        <family val="2"/>
      </rPr>
      <t xml:space="preserve">-25)/25*100 = </t>
    </r>
    <r>
      <rPr>
        <b/>
        <sz val="14"/>
        <color indexed="10"/>
        <rFont val="TH SarabunPSK"/>
        <family val="2"/>
      </rPr>
      <t>220.48</t>
    </r>
  </si>
  <si>
    <r>
      <t>(</t>
    </r>
    <r>
      <rPr>
        <b/>
        <sz val="14"/>
        <color indexed="10"/>
        <rFont val="TH SarabunPSK"/>
        <family val="2"/>
      </rPr>
      <t>17.28</t>
    </r>
    <r>
      <rPr>
        <b/>
        <sz val="14"/>
        <rFont val="TH SarabunPSK"/>
        <family val="2"/>
      </rPr>
      <t xml:space="preserve">-20)/20*100 = </t>
    </r>
    <r>
      <rPr>
        <b/>
        <sz val="14"/>
        <color indexed="10"/>
        <rFont val="TH SarabunPSK"/>
        <family val="2"/>
      </rPr>
      <t>-13.60</t>
    </r>
  </si>
  <si>
    <r>
      <t>(</t>
    </r>
    <r>
      <rPr>
        <b/>
        <sz val="14"/>
        <color indexed="10"/>
        <rFont val="TH SarabunPSK"/>
        <family val="2"/>
      </rPr>
      <t>35.96</t>
    </r>
    <r>
      <rPr>
        <b/>
        <sz val="14"/>
        <rFont val="TH SarabunPSK"/>
        <family val="2"/>
      </rPr>
      <t xml:space="preserve">-20)/20*100 = </t>
    </r>
    <r>
      <rPr>
        <b/>
        <sz val="14"/>
        <color indexed="10"/>
        <rFont val="TH SarabunPSK"/>
        <family val="2"/>
      </rPr>
      <t>79.80</t>
    </r>
  </si>
  <si>
    <r>
      <t>(</t>
    </r>
    <r>
      <rPr>
        <b/>
        <sz val="14"/>
        <color indexed="10"/>
        <rFont val="TH SarabunPSK"/>
        <family val="2"/>
      </rPr>
      <t>16.50</t>
    </r>
    <r>
      <rPr>
        <b/>
        <sz val="14"/>
        <rFont val="TH SarabunPSK"/>
        <family val="2"/>
      </rPr>
      <t xml:space="preserve">-8)/8*100 = </t>
    </r>
    <r>
      <rPr>
        <b/>
        <sz val="14"/>
        <color indexed="10"/>
        <rFont val="TH SarabunPSK"/>
        <family val="2"/>
      </rPr>
      <t>106.25</t>
    </r>
  </si>
  <si>
    <r>
      <t>(</t>
    </r>
    <r>
      <rPr>
        <b/>
        <i/>
        <sz val="14"/>
        <color indexed="10"/>
        <rFont val="TH SarabunPSK"/>
        <family val="2"/>
      </rPr>
      <t>11.92</t>
    </r>
    <r>
      <rPr>
        <b/>
        <i/>
        <sz val="14"/>
        <rFont val="TH SarabunPSK"/>
        <family val="2"/>
      </rPr>
      <t xml:space="preserve">-8)/8*100 = </t>
    </r>
    <r>
      <rPr>
        <b/>
        <i/>
        <sz val="14"/>
        <color indexed="10"/>
        <rFont val="TH SarabunPSK"/>
        <family val="2"/>
      </rPr>
      <t>49.00</t>
    </r>
  </si>
  <si>
    <r>
      <t>(</t>
    </r>
    <r>
      <rPr>
        <b/>
        <i/>
        <sz val="14"/>
        <color indexed="10"/>
        <rFont val="TH SarabunPSK"/>
        <family val="2"/>
      </rPr>
      <t>24.42</t>
    </r>
    <r>
      <rPr>
        <b/>
        <i/>
        <sz val="14"/>
        <rFont val="TH SarabunPSK"/>
        <family val="2"/>
      </rPr>
      <t xml:space="preserve">-8)/8*100 = </t>
    </r>
    <r>
      <rPr>
        <b/>
        <i/>
        <sz val="14"/>
        <color indexed="10"/>
        <rFont val="TH SarabunPSK"/>
        <family val="2"/>
      </rPr>
      <t>205.25</t>
    </r>
  </si>
  <si>
    <r>
      <t xml:space="preserve">เกณฑ์มาตรฐานของ FTES ต่ออาจารย์ = </t>
    </r>
    <r>
      <rPr>
        <b/>
        <sz val="14"/>
        <color indexed="10"/>
        <rFont val="TH SarabunPSK"/>
        <family val="2"/>
      </rPr>
      <t>20.56</t>
    </r>
  </si>
  <si>
    <r>
      <t>(</t>
    </r>
    <r>
      <rPr>
        <b/>
        <sz val="14"/>
        <color indexed="10"/>
        <rFont val="TH SarabunPSK"/>
        <family val="2"/>
      </rPr>
      <t>5.33</t>
    </r>
    <r>
      <rPr>
        <b/>
        <sz val="14"/>
        <rFont val="TH SarabunPSK"/>
        <family val="2"/>
      </rPr>
      <t xml:space="preserve">-8)/8*100 = </t>
    </r>
    <r>
      <rPr>
        <b/>
        <sz val="14"/>
        <color indexed="10"/>
        <rFont val="TH SarabunPSK"/>
        <family val="2"/>
      </rPr>
      <t>-33.38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</si>
</sst>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#,##0;;\-"/>
    <numFmt numFmtId="182" formatCode="#,##0.00;;\-"/>
    <numFmt numFmtId="183" formatCode="0.00;;\-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d\ ดดดด\ bbbb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;\-"/>
    <numFmt numFmtId="193" formatCode="_-* #,##0.0_-;\-* #,##0.0_-;_-* &quot;-&quot;??_-;_-@_-"/>
    <numFmt numFmtId="194" formatCode="_-* #,##0.000_-;\-* #,##0.000_-;_-* &quot;-&quot;??_-;_-@_-"/>
    <numFmt numFmtId="195" formatCode="0;[Red]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_-;\-* #,##0_-;_-* &quot;-&quot;??_-;_-@_-"/>
    <numFmt numFmtId="202" formatCode="0.0"/>
    <numFmt numFmtId="203" formatCode="0.00000000"/>
    <numFmt numFmtId="204" formatCode="[$-F400]h:mm:ss\ AM/PM"/>
    <numFmt numFmtId="205" formatCode="#,##0.0;;\-"/>
  </numFmts>
  <fonts count="95">
    <font>
      <sz val="14"/>
      <name val="BrowalliaUPC"/>
      <family val="0"/>
    </font>
    <font>
      <sz val="14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color indexed="8"/>
      <name val="MS Sans Serif"/>
      <family val="2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color indexed="9"/>
      <name val="Cordia New"/>
      <family val="2"/>
    </font>
    <font>
      <b/>
      <u val="doub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u val="single"/>
      <sz val="14"/>
      <name val="TH SarabunPSK"/>
      <family val="2"/>
    </font>
    <font>
      <sz val="14"/>
      <color indexed="9"/>
      <name val="TH SarabunPSK"/>
      <family val="2"/>
    </font>
    <font>
      <b/>
      <sz val="14"/>
      <color indexed="12"/>
      <name val="TH SarabunPSK"/>
      <family val="2"/>
    </font>
    <font>
      <b/>
      <u val="single"/>
      <sz val="14"/>
      <color indexed="12"/>
      <name val="TH SarabunPSK"/>
      <family val="2"/>
    </font>
    <font>
      <b/>
      <u val="double"/>
      <sz val="15"/>
      <name val="TH SarabunPSK"/>
      <family val="2"/>
    </font>
    <font>
      <b/>
      <sz val="13"/>
      <name val="Cordia New"/>
      <family val="2"/>
    </font>
    <font>
      <b/>
      <sz val="15"/>
      <color indexed="12"/>
      <name val="Cordia New"/>
      <family val="2"/>
    </font>
    <font>
      <sz val="15"/>
      <color indexed="12"/>
      <name val="Cordia New"/>
      <family val="2"/>
    </font>
    <font>
      <b/>
      <sz val="15"/>
      <name val="Cordia New"/>
      <family val="2"/>
    </font>
    <font>
      <b/>
      <sz val="15"/>
      <color indexed="10"/>
      <name val="Cordia New"/>
      <family val="2"/>
    </font>
    <font>
      <sz val="15"/>
      <color indexed="10"/>
      <name val="Cordia New"/>
      <family val="2"/>
    </font>
    <font>
      <b/>
      <sz val="16"/>
      <color indexed="10"/>
      <name val="Cordia New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i/>
      <sz val="13"/>
      <name val="TH SarabunPSK"/>
      <family val="2"/>
    </font>
    <font>
      <sz val="14"/>
      <color indexed="12"/>
      <name val="TH SarabunPSK"/>
      <family val="2"/>
    </font>
    <font>
      <sz val="14"/>
      <name val="AngsanaUPC"/>
      <family val="1"/>
    </font>
    <font>
      <sz val="15"/>
      <color indexed="12"/>
      <name val="TH SarabunPSK"/>
      <family val="2"/>
    </font>
    <font>
      <b/>
      <sz val="15"/>
      <color indexed="12"/>
      <name val="TH SarabunPSK"/>
      <family val="2"/>
    </font>
    <font>
      <b/>
      <i/>
      <sz val="14"/>
      <name val="TH SarabunPSK"/>
      <family val="2"/>
    </font>
    <font>
      <b/>
      <sz val="14"/>
      <color indexed="10"/>
      <name val="TH SarabunPSK"/>
      <family val="2"/>
    </font>
    <font>
      <b/>
      <sz val="15"/>
      <color indexed="8"/>
      <name val="TH SarabunPSK"/>
      <family val="2"/>
    </font>
    <font>
      <i/>
      <sz val="15"/>
      <color indexed="8"/>
      <name val="TH SarabunPSK"/>
      <family val="2"/>
    </font>
    <font>
      <b/>
      <i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  <font>
      <b/>
      <sz val="15"/>
      <color indexed="10"/>
      <name val="TH SarabunPSK"/>
      <family val="2"/>
    </font>
    <font>
      <b/>
      <i/>
      <sz val="15"/>
      <color indexed="10"/>
      <name val="TH SarabunPSK"/>
      <family val="2"/>
    </font>
    <font>
      <i/>
      <sz val="15"/>
      <color indexed="12"/>
      <name val="TH SarabunPSK"/>
      <family val="2"/>
    </font>
    <font>
      <i/>
      <sz val="15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BrowalliaUPC"/>
      <family val="0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theme="1"/>
      <name val="Cordia New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5"/>
      <color rgb="FF0000FF"/>
      <name val="TH SarabunPSK"/>
      <family val="2"/>
    </font>
    <font>
      <b/>
      <sz val="15"/>
      <color rgb="FFFF0000"/>
      <name val="TH SarabunPSK"/>
      <family val="2"/>
    </font>
    <font>
      <b/>
      <i/>
      <sz val="15"/>
      <color rgb="FFFF0000"/>
      <name val="TH SarabunPSK"/>
      <family val="2"/>
    </font>
    <font>
      <i/>
      <sz val="15"/>
      <color rgb="FF0000FF"/>
      <name val="TH SarabunPSK"/>
      <family val="2"/>
    </font>
    <font>
      <i/>
      <sz val="15"/>
      <color rgb="FFFF0000"/>
      <name val="TH SarabunPSK"/>
      <family val="2"/>
    </font>
    <font>
      <b/>
      <sz val="13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3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>
      <alignment/>
      <protection/>
    </xf>
  </cellStyleXfs>
  <cellXfs count="172">
    <xf numFmtId="0" fontId="0" fillId="0" borderId="0" xfId="0" applyAlignment="1">
      <alignment/>
    </xf>
    <xf numFmtId="0" fontId="6" fillId="0" borderId="0" xfId="58" applyFont="1" applyAlignment="1">
      <alignment horizontal="left" vertical="center"/>
      <protection/>
    </xf>
    <xf numFmtId="0" fontId="6" fillId="0" borderId="0" xfId="58" applyFont="1">
      <alignment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Alignment="1">
      <alignment vertical="center"/>
      <protection/>
    </xf>
    <xf numFmtId="171" fontId="5" fillId="0" borderId="0" xfId="42" applyFont="1" applyAlignment="1">
      <alignment vertical="center"/>
    </xf>
    <xf numFmtId="0" fontId="5" fillId="0" borderId="0" xfId="58" applyFont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7" fillId="0" borderId="0" xfId="58" applyFont="1">
      <alignment/>
      <protection/>
    </xf>
    <xf numFmtId="0" fontId="7" fillId="0" borderId="0" xfId="0" applyFont="1" applyAlignment="1">
      <alignment/>
    </xf>
    <xf numFmtId="0" fontId="9" fillId="0" borderId="0" xfId="58" applyFont="1" applyAlignment="1">
      <alignment horizontal="left" vertical="center"/>
      <protection/>
    </xf>
    <xf numFmtId="0" fontId="11" fillId="0" borderId="0" xfId="58" applyFont="1" applyAlignment="1">
      <alignment horizontal="left" vertical="center"/>
      <protection/>
    </xf>
    <xf numFmtId="0" fontId="10" fillId="0" borderId="0" xfId="58" applyFont="1" applyAlignment="1">
      <alignment horizontal="centerContinuous" vertical="center"/>
      <protection/>
    </xf>
    <xf numFmtId="0" fontId="10" fillId="0" borderId="0" xfId="58" applyFont="1" applyAlignment="1">
      <alignment horizontal="left" vertical="center"/>
      <protection/>
    </xf>
    <xf numFmtId="0" fontId="16" fillId="0" borderId="10" xfId="58" applyFont="1" applyBorder="1" applyAlignment="1">
      <alignment horizontal="center" vertical="center"/>
      <protection/>
    </xf>
    <xf numFmtId="2" fontId="16" fillId="0" borderId="11" xfId="58" applyNumberFormat="1" applyFont="1" applyBorder="1" applyAlignment="1">
      <alignment horizontal="left" vertical="center" indent="1"/>
      <protection/>
    </xf>
    <xf numFmtId="4" fontId="16" fillId="0" borderId="12" xfId="59" applyNumberFormat="1" applyFont="1" applyFill="1" applyBorder="1" applyAlignment="1">
      <alignment horizontal="center" vertical="center"/>
      <protection/>
    </xf>
    <xf numFmtId="0" fontId="16" fillId="0" borderId="13" xfId="58" applyFont="1" applyBorder="1" applyAlignment="1">
      <alignment horizontal="center" vertical="center"/>
      <protection/>
    </xf>
    <xf numFmtId="2" fontId="16" fillId="0" borderId="14" xfId="58" applyNumberFormat="1" applyFont="1" applyBorder="1" applyAlignment="1">
      <alignment horizontal="left" vertical="center" indent="1"/>
      <protection/>
    </xf>
    <xf numFmtId="4" fontId="16" fillId="0" borderId="15" xfId="59" applyNumberFormat="1" applyFont="1" applyFill="1" applyBorder="1" applyAlignment="1">
      <alignment horizontal="center" vertical="center"/>
      <protection/>
    </xf>
    <xf numFmtId="0" fontId="16" fillId="0" borderId="0" xfId="59" applyFont="1">
      <alignment/>
      <protection/>
    </xf>
    <xf numFmtId="0" fontId="19" fillId="0" borderId="0" xfId="58" applyFont="1" applyAlignment="1">
      <alignment vertical="center"/>
      <protection/>
    </xf>
    <xf numFmtId="4" fontId="15" fillId="0" borderId="0" xfId="59" applyNumberFormat="1" applyFont="1" applyFill="1" applyBorder="1" applyAlignment="1">
      <alignment horizontal="center" vertical="center"/>
      <protection/>
    </xf>
    <xf numFmtId="0" fontId="10" fillId="0" borderId="0" xfId="58" applyFont="1" applyAlignment="1">
      <alignment vertical="center"/>
      <protection/>
    </xf>
    <xf numFmtId="0" fontId="14" fillId="0" borderId="0" xfId="59" applyFont="1">
      <alignment/>
      <protection/>
    </xf>
    <xf numFmtId="0" fontId="20" fillId="0" borderId="0" xfId="58" applyFont="1" applyFill="1" applyAlignment="1">
      <alignment vertical="center"/>
      <protection/>
    </xf>
    <xf numFmtId="4" fontId="14" fillId="0" borderId="0" xfId="58" applyNumberFormat="1" applyFont="1" applyAlignment="1">
      <alignment vertical="center"/>
      <protection/>
    </xf>
    <xf numFmtId="4" fontId="16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6" fillId="0" borderId="0" xfId="58" applyFont="1" applyBorder="1" applyAlignment="1">
      <alignment vertical="center"/>
      <protection/>
    </xf>
    <xf numFmtId="0" fontId="16" fillId="0" borderId="0" xfId="58" applyFont="1">
      <alignment/>
      <protection/>
    </xf>
    <xf numFmtId="0" fontId="23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vertical="top"/>
      <protection/>
    </xf>
    <xf numFmtId="0" fontId="25" fillId="0" borderId="0" xfId="58" applyFont="1" applyAlignment="1">
      <alignment horizontal="center" vertical="center"/>
      <protection/>
    </xf>
    <xf numFmtId="2" fontId="26" fillId="0" borderId="0" xfId="59" applyNumberFormat="1" applyFont="1" applyFill="1" applyBorder="1" applyAlignment="1">
      <alignment horizontal="center" vertical="center"/>
      <protection/>
    </xf>
    <xf numFmtId="2" fontId="25" fillId="0" borderId="0" xfId="58" applyNumberFormat="1" applyFont="1" applyAlignment="1">
      <alignment vertical="center"/>
      <protection/>
    </xf>
    <xf numFmtId="4" fontId="27" fillId="0" borderId="0" xfId="59" applyNumberFormat="1" applyFont="1" applyFill="1" applyBorder="1" applyAlignment="1">
      <alignment horizontal="center" vertical="center"/>
      <protection/>
    </xf>
    <xf numFmtId="0" fontId="28" fillId="0" borderId="0" xfId="58" applyFont="1" applyAlignment="1">
      <alignment vertical="center"/>
      <protection/>
    </xf>
    <xf numFmtId="2" fontId="28" fillId="0" borderId="0" xfId="58" applyNumberFormat="1" applyFont="1" applyAlignment="1">
      <alignment vertical="center"/>
      <protection/>
    </xf>
    <xf numFmtId="2" fontId="24" fillId="0" borderId="0" xfId="59" applyNumberFormat="1" applyFont="1" applyFill="1" applyBorder="1" applyAlignment="1">
      <alignment horizontal="center" vertical="center"/>
      <protection/>
    </xf>
    <xf numFmtId="0" fontId="29" fillId="0" borderId="0" xfId="58" applyFont="1" applyAlignment="1">
      <alignment vertical="center"/>
      <protection/>
    </xf>
    <xf numFmtId="4" fontId="26" fillId="0" borderId="0" xfId="59" applyNumberFormat="1" applyFont="1" applyFill="1" applyBorder="1" applyAlignment="1">
      <alignment horizontal="center" vertical="center"/>
      <protection/>
    </xf>
    <xf numFmtId="2" fontId="29" fillId="0" borderId="0" xfId="58" applyNumberFormat="1" applyFont="1" applyAlignment="1">
      <alignment vertical="center"/>
      <protection/>
    </xf>
    <xf numFmtId="4" fontId="16" fillId="0" borderId="16" xfId="59" applyNumberFormat="1" applyFont="1" applyFill="1" applyBorder="1" applyAlignment="1">
      <alignment horizontal="center" vertical="center"/>
      <protection/>
    </xf>
    <xf numFmtId="0" fontId="16" fillId="0" borderId="17" xfId="58" applyFont="1" applyBorder="1" applyAlignment="1">
      <alignment horizontal="center" vertical="center"/>
      <protection/>
    </xf>
    <xf numFmtId="2" fontId="16" fillId="0" borderId="18" xfId="58" applyNumberFormat="1" applyFont="1" applyBorder="1" applyAlignment="1">
      <alignment horizontal="left" vertical="center" indent="1"/>
      <protection/>
    </xf>
    <xf numFmtId="0" fontId="16" fillId="0" borderId="19" xfId="58" applyFont="1" applyBorder="1" applyAlignment="1">
      <alignment horizontal="center" vertical="center"/>
      <protection/>
    </xf>
    <xf numFmtId="2" fontId="16" fillId="0" borderId="20" xfId="58" applyNumberFormat="1" applyFont="1" applyBorder="1" applyAlignment="1">
      <alignment horizontal="left" vertical="center" indent="1"/>
      <protection/>
    </xf>
    <xf numFmtId="4" fontId="16" fillId="0" borderId="21" xfId="59" applyNumberFormat="1" applyFont="1" applyFill="1" applyBorder="1" applyAlignment="1">
      <alignment horizontal="center" vertical="center"/>
      <protection/>
    </xf>
    <xf numFmtId="4" fontId="30" fillId="0" borderId="22" xfId="59" applyNumberFormat="1" applyFont="1" applyFill="1" applyBorder="1" applyAlignment="1">
      <alignment horizontal="center" vertical="center"/>
      <protection/>
    </xf>
    <xf numFmtId="0" fontId="15" fillId="0" borderId="0" xfId="59" applyNumberFormat="1" applyFont="1" applyFill="1" applyBorder="1" applyAlignment="1">
      <alignment vertical="center" wrapText="1"/>
      <protection/>
    </xf>
    <xf numFmtId="0" fontId="15" fillId="0" borderId="0" xfId="60" applyNumberFormat="1" applyFont="1" applyFill="1" applyBorder="1" applyAlignment="1">
      <alignment vertical="center"/>
      <protection/>
    </xf>
    <xf numFmtId="0" fontId="12" fillId="0" borderId="23" xfId="58" applyFont="1" applyBorder="1" applyAlignment="1">
      <alignment horizontal="center" vertical="center"/>
      <protection/>
    </xf>
    <xf numFmtId="0" fontId="12" fillId="0" borderId="24" xfId="58" applyFont="1" applyBorder="1" applyAlignment="1">
      <alignment horizontal="center" vertical="center"/>
      <protection/>
    </xf>
    <xf numFmtId="0" fontId="12" fillId="0" borderId="25" xfId="58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71" fontId="26" fillId="0" borderId="0" xfId="42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3" fillId="0" borderId="26" xfId="59" applyNumberFormat="1" applyFont="1" applyFill="1" applyBorder="1" applyAlignment="1">
      <alignment horizontal="center" vertical="center"/>
      <protection/>
    </xf>
    <xf numFmtId="3" fontId="13" fillId="0" borderId="27" xfId="59" applyNumberFormat="1" applyFont="1" applyFill="1" applyBorder="1" applyAlignment="1">
      <alignment horizontal="center" vertical="center"/>
      <protection/>
    </xf>
    <xf numFmtId="3" fontId="13" fillId="0" borderId="28" xfId="59" applyNumberFormat="1" applyFont="1" applyFill="1" applyBorder="1" applyAlignment="1">
      <alignment horizontal="center" vertical="center"/>
      <protection/>
    </xf>
    <xf numFmtId="3" fontId="32" fillId="0" borderId="29" xfId="59" applyNumberFormat="1" applyFont="1" applyFill="1" applyBorder="1" applyAlignment="1">
      <alignment horizontal="center" vertical="center"/>
      <protection/>
    </xf>
    <xf numFmtId="49" fontId="12" fillId="0" borderId="16" xfId="59" applyNumberFormat="1" applyFont="1" applyFill="1" applyBorder="1" applyAlignment="1">
      <alignment horizontal="center" vertical="center"/>
      <protection/>
    </xf>
    <xf numFmtId="49" fontId="12" fillId="0" borderId="15" xfId="59" applyNumberFormat="1" applyFont="1" applyFill="1" applyBorder="1" applyAlignment="1">
      <alignment horizontal="center" vertical="center"/>
      <protection/>
    </xf>
    <xf numFmtId="49" fontId="31" fillId="0" borderId="22" xfId="59" applyNumberFormat="1" applyFont="1" applyFill="1" applyBorder="1" applyAlignment="1">
      <alignment horizontal="center" vertical="center"/>
      <protection/>
    </xf>
    <xf numFmtId="49" fontId="12" fillId="0" borderId="21" xfId="59" applyNumberFormat="1" applyFont="1" applyFill="1" applyBorder="1" applyAlignment="1">
      <alignment horizontal="center" vertical="center"/>
      <protection/>
    </xf>
    <xf numFmtId="2" fontId="16" fillId="0" borderId="30" xfId="58" applyNumberFormat="1" applyFont="1" applyBorder="1" applyAlignment="1">
      <alignment horizontal="left" vertical="center" indent="1"/>
      <protection/>
    </xf>
    <xf numFmtId="4" fontId="30" fillId="0" borderId="31" xfId="59" applyNumberFormat="1" applyFont="1" applyFill="1" applyBorder="1" applyAlignment="1">
      <alignment horizontal="center" vertical="center"/>
      <protection/>
    </xf>
    <xf numFmtId="3" fontId="32" fillId="0" borderId="32" xfId="59" applyNumberFormat="1" applyFont="1" applyFill="1" applyBorder="1" applyAlignment="1">
      <alignment horizontal="center" vertical="center"/>
      <protection/>
    </xf>
    <xf numFmtId="4" fontId="12" fillId="0" borderId="33" xfId="59" applyNumberFormat="1" applyFont="1" applyFill="1" applyBorder="1" applyAlignment="1">
      <alignment horizontal="center" vertical="center"/>
      <protection/>
    </xf>
    <xf numFmtId="49" fontId="12" fillId="0" borderId="33" xfId="59" applyNumberFormat="1" applyFont="1" applyFill="1" applyBorder="1" applyAlignment="1">
      <alignment horizontal="center" vertical="center"/>
      <protection/>
    </xf>
    <xf numFmtId="202" fontId="13" fillId="0" borderId="34" xfId="59" applyNumberFormat="1" applyFont="1" applyFill="1" applyBorder="1" applyAlignment="1">
      <alignment horizontal="center" vertic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205" fontId="87" fillId="0" borderId="0" xfId="0" applyNumberFormat="1" applyFont="1" applyAlignment="1">
      <alignment horizontal="left"/>
    </xf>
    <xf numFmtId="205" fontId="87" fillId="0" borderId="0" xfId="61" applyNumberFormat="1" applyFont="1" applyBorder="1" applyAlignment="1">
      <alignment horizontal="left"/>
      <protection/>
    </xf>
    <xf numFmtId="182" fontId="88" fillId="0" borderId="0" xfId="61" applyNumberFormat="1" applyFont="1" applyBorder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33" fillId="0" borderId="0" xfId="0" applyFont="1" applyAlignment="1">
      <alignment horizontal="left"/>
    </xf>
    <xf numFmtId="0" fontId="89" fillId="0" borderId="0" xfId="59" applyFont="1" applyAlignment="1">
      <alignment horizontal="left"/>
      <protection/>
    </xf>
    <xf numFmtId="0" fontId="89" fillId="0" borderId="0" xfId="59" applyFont="1" applyAlignment="1">
      <alignment horizontal="left" indent="2"/>
      <protection/>
    </xf>
    <xf numFmtId="0" fontId="87" fillId="0" borderId="0" xfId="58" applyFont="1" applyAlignment="1">
      <alignment vertical="center"/>
      <protection/>
    </xf>
    <xf numFmtId="4" fontId="90" fillId="0" borderId="35" xfId="59" applyNumberFormat="1" applyFont="1" applyFill="1" applyBorder="1" applyAlignment="1">
      <alignment horizontal="center" vertical="center"/>
      <protection/>
    </xf>
    <xf numFmtId="4" fontId="90" fillId="0" borderId="14" xfId="59" applyNumberFormat="1" applyFont="1" applyFill="1" applyBorder="1" applyAlignment="1">
      <alignment horizontal="center" vertical="center"/>
      <protection/>
    </xf>
    <xf numFmtId="4" fontId="90" fillId="0" borderId="20" xfId="59" applyNumberFormat="1" applyFont="1" applyFill="1" applyBorder="1" applyAlignment="1">
      <alignment horizontal="center" vertical="center"/>
      <protection/>
    </xf>
    <xf numFmtId="4" fontId="91" fillId="0" borderId="30" xfId="59" applyNumberFormat="1" applyFont="1" applyFill="1" applyBorder="1" applyAlignment="1">
      <alignment horizontal="center" vertical="center"/>
      <protection/>
    </xf>
    <xf numFmtId="4" fontId="91" fillId="0" borderId="18" xfId="59" applyNumberFormat="1" applyFont="1" applyFill="1" applyBorder="1" applyAlignment="1">
      <alignment horizontal="center" vertical="center"/>
      <protection/>
    </xf>
    <xf numFmtId="4" fontId="89" fillId="0" borderId="12" xfId="59" applyNumberFormat="1" applyFont="1" applyFill="1" applyBorder="1" applyAlignment="1">
      <alignment horizontal="center" vertical="center"/>
      <protection/>
    </xf>
    <xf numFmtId="4" fontId="89" fillId="0" borderId="36" xfId="59" applyNumberFormat="1" applyFont="1" applyFill="1" applyBorder="1" applyAlignment="1">
      <alignment horizontal="center" vertical="center"/>
      <protection/>
    </xf>
    <xf numFmtId="4" fontId="89" fillId="0" borderId="37" xfId="59" applyNumberFormat="1" applyFont="1" applyFill="1" applyBorder="1" applyAlignment="1">
      <alignment horizontal="center" vertical="center"/>
      <protection/>
    </xf>
    <xf numFmtId="4" fontId="89" fillId="0" borderId="38" xfId="59" applyNumberFormat="1" applyFont="1" applyFill="1" applyBorder="1" applyAlignment="1">
      <alignment horizontal="center" vertical="center"/>
      <protection/>
    </xf>
    <xf numFmtId="4" fontId="89" fillId="0" borderId="15" xfId="59" applyNumberFormat="1" applyFont="1" applyFill="1" applyBorder="1" applyAlignment="1">
      <alignment horizontal="center" vertical="center"/>
      <protection/>
    </xf>
    <xf numFmtId="4" fontId="89" fillId="0" borderId="39" xfId="59" applyNumberFormat="1" applyFont="1" applyFill="1" applyBorder="1" applyAlignment="1">
      <alignment horizontal="center" vertical="center"/>
      <protection/>
    </xf>
    <xf numFmtId="4" fontId="89" fillId="0" borderId="40" xfId="59" applyNumberFormat="1" applyFont="1" applyFill="1" applyBorder="1" applyAlignment="1">
      <alignment horizontal="center" vertical="center"/>
      <protection/>
    </xf>
    <xf numFmtId="4" fontId="89" fillId="0" borderId="41" xfId="59" applyNumberFormat="1" applyFont="1" applyFill="1" applyBorder="1" applyAlignment="1">
      <alignment horizontal="center" vertical="center"/>
      <protection/>
    </xf>
    <xf numFmtId="4" fontId="89" fillId="0" borderId="21" xfId="59" applyNumberFormat="1" applyFont="1" applyFill="1" applyBorder="1" applyAlignment="1">
      <alignment horizontal="center" vertical="center"/>
      <protection/>
    </xf>
    <xf numFmtId="4" fontId="89" fillId="0" borderId="42" xfId="59" applyNumberFormat="1" applyFont="1" applyFill="1" applyBorder="1" applyAlignment="1">
      <alignment horizontal="center" vertical="center"/>
      <protection/>
    </xf>
    <xf numFmtId="4" fontId="89" fillId="33" borderId="43" xfId="59" applyNumberFormat="1" applyFont="1" applyFill="1" applyBorder="1" applyAlignment="1">
      <alignment horizontal="center" vertical="center"/>
      <protection/>
    </xf>
    <xf numFmtId="4" fontId="89" fillId="0" borderId="44" xfId="59" applyNumberFormat="1" applyFont="1" applyFill="1" applyBorder="1" applyAlignment="1">
      <alignment horizontal="center" vertical="center"/>
      <protection/>
    </xf>
    <xf numFmtId="4" fontId="92" fillId="0" borderId="31" xfId="59" applyNumberFormat="1" applyFont="1" applyFill="1" applyBorder="1" applyAlignment="1">
      <alignment horizontal="center" vertical="center"/>
      <protection/>
    </xf>
    <xf numFmtId="4" fontId="92" fillId="33" borderId="45" xfId="59" applyNumberFormat="1" applyFont="1" applyFill="1" applyBorder="1" applyAlignment="1">
      <alignment horizontal="center" vertical="center"/>
      <protection/>
    </xf>
    <xf numFmtId="4" fontId="92" fillId="33" borderId="46" xfId="59" applyNumberFormat="1" applyFont="1" applyFill="1" applyBorder="1" applyAlignment="1">
      <alignment horizontal="center" vertical="center"/>
      <protection/>
    </xf>
    <xf numFmtId="4" fontId="92" fillId="33" borderId="47" xfId="59" applyNumberFormat="1" applyFont="1" applyFill="1" applyBorder="1" applyAlignment="1">
      <alignment horizontal="center" vertical="center"/>
      <protection/>
    </xf>
    <xf numFmtId="4" fontId="92" fillId="0" borderId="22" xfId="59" applyNumberFormat="1" applyFont="1" applyFill="1" applyBorder="1" applyAlignment="1">
      <alignment horizontal="center" vertical="center"/>
      <protection/>
    </xf>
    <xf numFmtId="4" fontId="92" fillId="34" borderId="48" xfId="59" applyNumberFormat="1" applyFont="1" applyFill="1" applyBorder="1" applyAlignment="1">
      <alignment horizontal="center" vertical="center"/>
      <protection/>
    </xf>
    <xf numFmtId="4" fontId="92" fillId="33" borderId="49" xfId="59" applyNumberFormat="1" applyFont="1" applyFill="1" applyBorder="1" applyAlignment="1">
      <alignment horizontal="center" vertical="center"/>
      <protection/>
    </xf>
    <xf numFmtId="4" fontId="92" fillId="0" borderId="50" xfId="59" applyNumberFormat="1" applyFont="1" applyFill="1" applyBorder="1" applyAlignment="1">
      <alignment horizontal="center" vertical="center"/>
      <protection/>
    </xf>
    <xf numFmtId="4" fontId="89" fillId="33" borderId="51" xfId="59" applyNumberFormat="1" applyFont="1" applyFill="1" applyBorder="1" applyAlignment="1">
      <alignment horizontal="center" vertical="center"/>
      <protection/>
    </xf>
    <xf numFmtId="4" fontId="89" fillId="33" borderId="37" xfId="59" applyNumberFormat="1" applyFont="1" applyFill="1" applyBorder="1" applyAlignment="1">
      <alignment horizontal="center" vertical="center"/>
      <protection/>
    </xf>
    <xf numFmtId="4" fontId="89" fillId="33" borderId="52" xfId="59" applyNumberFormat="1" applyFont="1" applyFill="1" applyBorder="1" applyAlignment="1">
      <alignment horizontal="center" vertical="center"/>
      <protection/>
    </xf>
    <xf numFmtId="4" fontId="90" fillId="0" borderId="33" xfId="59" applyNumberFormat="1" applyFont="1" applyFill="1" applyBorder="1" applyAlignment="1">
      <alignment horizontal="center" vertical="center"/>
      <protection/>
    </xf>
    <xf numFmtId="4" fontId="90" fillId="0" borderId="24" xfId="59" applyNumberFormat="1" applyFont="1" applyFill="1" applyBorder="1" applyAlignment="1">
      <alignment horizontal="center" vertical="center"/>
      <protection/>
    </xf>
    <xf numFmtId="4" fontId="90" fillId="0" borderId="53" xfId="59" applyNumberFormat="1" applyFont="1" applyFill="1" applyBorder="1" applyAlignment="1">
      <alignment horizontal="center" vertical="center"/>
      <protection/>
    </xf>
    <xf numFmtId="4" fontId="90" fillId="0" borderId="10" xfId="59" applyNumberFormat="1" applyFont="1" applyFill="1" applyBorder="1" applyAlignment="1">
      <alignment horizontal="center" vertical="center"/>
      <protection/>
    </xf>
    <xf numFmtId="4" fontId="90" fillId="0" borderId="13" xfId="59" applyNumberFormat="1" applyFont="1" applyFill="1" applyBorder="1" applyAlignment="1">
      <alignment horizontal="center" vertical="center"/>
      <protection/>
    </xf>
    <xf numFmtId="4" fontId="90" fillId="0" borderId="19" xfId="59" applyNumberFormat="1" applyFont="1" applyFill="1" applyBorder="1" applyAlignment="1">
      <alignment horizontal="center" vertical="center"/>
      <protection/>
    </xf>
    <xf numFmtId="4" fontId="93" fillId="0" borderId="17" xfId="59" applyNumberFormat="1" applyFont="1" applyFill="1" applyBorder="1" applyAlignment="1">
      <alignment horizontal="center" vertical="center"/>
      <protection/>
    </xf>
    <xf numFmtId="49" fontId="15" fillId="0" borderId="16" xfId="59" applyNumberFormat="1" applyFont="1" applyFill="1" applyBorder="1" applyAlignment="1">
      <alignment horizontal="center" vertical="center"/>
      <protection/>
    </xf>
    <xf numFmtId="49" fontId="15" fillId="0" borderId="15" xfId="59" applyNumberFormat="1" applyFont="1" applyFill="1" applyBorder="1" applyAlignment="1">
      <alignment horizontal="center" vertical="center"/>
      <protection/>
    </xf>
    <xf numFmtId="49" fontId="15" fillId="0" borderId="21" xfId="59" applyNumberFormat="1" applyFont="1" applyFill="1" applyBorder="1" applyAlignment="1">
      <alignment horizontal="center" vertical="center"/>
      <protection/>
    </xf>
    <xf numFmtId="49" fontId="37" fillId="0" borderId="31" xfId="59" applyNumberFormat="1" applyFont="1" applyFill="1" applyBorder="1" applyAlignment="1">
      <alignment horizontal="center" vertical="center"/>
      <protection/>
    </xf>
    <xf numFmtId="49" fontId="37" fillId="0" borderId="22" xfId="59" applyNumberFormat="1" applyFont="1" applyFill="1" applyBorder="1" applyAlignment="1">
      <alignment horizontal="center" vertical="center"/>
      <protection/>
    </xf>
    <xf numFmtId="4" fontId="94" fillId="0" borderId="27" xfId="59" applyNumberFormat="1" applyFont="1" applyFill="1" applyBorder="1" applyAlignment="1">
      <alignment horizontal="center" vertical="center"/>
      <protection/>
    </xf>
    <xf numFmtId="4" fontId="90" fillId="0" borderId="54" xfId="59" applyNumberFormat="1" applyFont="1" applyFill="1" applyBorder="1" applyAlignment="1">
      <alignment horizontal="center" vertical="center"/>
      <protection/>
    </xf>
    <xf numFmtId="4" fontId="90" fillId="0" borderId="55" xfId="59" applyNumberFormat="1" applyFont="1" applyFill="1" applyBorder="1" applyAlignment="1">
      <alignment horizontal="center" vertical="center"/>
      <protection/>
    </xf>
    <xf numFmtId="4" fontId="93" fillId="0" borderId="56" xfId="59" applyNumberFormat="1" applyFont="1" applyFill="1" applyBorder="1" applyAlignment="1">
      <alignment horizontal="center" vertical="center"/>
      <protection/>
    </xf>
    <xf numFmtId="49" fontId="31" fillId="0" borderId="32" xfId="59" applyNumberFormat="1" applyFont="1" applyFill="1" applyBorder="1" applyAlignment="1">
      <alignment horizontal="center" vertical="center"/>
      <protection/>
    </xf>
    <xf numFmtId="4" fontId="90" fillId="0" borderId="57" xfId="59" applyNumberFormat="1" applyFont="1" applyFill="1" applyBorder="1" applyAlignment="1">
      <alignment horizontal="center" vertical="center"/>
      <protection/>
    </xf>
    <xf numFmtId="4" fontId="90" fillId="0" borderId="58" xfId="59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187" fontId="15" fillId="0" borderId="33" xfId="59" applyNumberFormat="1" applyFont="1" applyFill="1" applyBorder="1" applyAlignment="1">
      <alignment horizontal="center" vertical="center" shrinkToFit="1"/>
      <protection/>
    </xf>
    <xf numFmtId="187" fontId="15" fillId="0" borderId="53" xfId="59" applyNumberFormat="1" applyFont="1" applyFill="1" applyBorder="1" applyAlignment="1">
      <alignment horizontal="center" vertical="center" shrinkToFit="1"/>
      <protection/>
    </xf>
    <xf numFmtId="187" fontId="15" fillId="0" borderId="59" xfId="59" applyNumberFormat="1" applyFont="1" applyFill="1" applyBorder="1" applyAlignment="1">
      <alignment horizontal="center" vertical="center" shrinkToFit="1"/>
      <protection/>
    </xf>
    <xf numFmtId="0" fontId="13" fillId="0" borderId="60" xfId="58" applyFont="1" applyBorder="1" applyAlignment="1">
      <alignment horizontal="center" vertical="center" wrapText="1"/>
      <protection/>
    </xf>
    <xf numFmtId="0" fontId="13" fillId="0" borderId="61" xfId="58" applyFont="1" applyBorder="1" applyAlignment="1">
      <alignment horizontal="center" vertical="center" wrapText="1"/>
      <protection/>
    </xf>
    <xf numFmtId="0" fontId="13" fillId="0" borderId="62" xfId="58" applyFont="1" applyBorder="1" applyAlignment="1">
      <alignment horizontal="center" vertical="center" wrapText="1"/>
      <protection/>
    </xf>
    <xf numFmtId="0" fontId="13" fillId="0" borderId="63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64" xfId="58" applyFont="1" applyBorder="1" applyAlignment="1">
      <alignment horizontal="center" vertical="center" wrapText="1"/>
      <protection/>
    </xf>
    <xf numFmtId="0" fontId="12" fillId="0" borderId="33" xfId="58" applyFont="1" applyFill="1" applyBorder="1" applyAlignment="1">
      <alignment horizontal="center" vertical="center"/>
      <protection/>
    </xf>
    <xf numFmtId="0" fontId="12" fillId="0" borderId="59" xfId="58" applyFont="1" applyFill="1" applyBorder="1" applyAlignment="1">
      <alignment horizontal="center" vertical="center"/>
      <protection/>
    </xf>
    <xf numFmtId="0" fontId="17" fillId="0" borderId="65" xfId="58" applyFont="1" applyFill="1" applyBorder="1" applyAlignment="1">
      <alignment horizontal="left" vertical="center"/>
      <protection/>
    </xf>
    <xf numFmtId="0" fontId="12" fillId="0" borderId="65" xfId="58" applyFont="1" applyFill="1" applyBorder="1" applyAlignment="1">
      <alignment horizontal="left" vertical="center"/>
      <protection/>
    </xf>
    <xf numFmtId="0" fontId="14" fillId="0" borderId="65" xfId="0" applyFont="1" applyBorder="1" applyAlignment="1">
      <alignment horizontal="left" vertical="center"/>
    </xf>
    <xf numFmtId="187" fontId="15" fillId="0" borderId="0" xfId="59" applyNumberFormat="1" applyFont="1" applyFill="1" applyBorder="1" applyAlignment="1">
      <alignment horizontal="left" vertical="center" wrapText="1" indent="2"/>
      <protection/>
    </xf>
    <xf numFmtId="0" fontId="16" fillId="0" borderId="0" xfId="58" applyFont="1" applyAlignment="1">
      <alignment horizontal="left"/>
      <protection/>
    </xf>
    <xf numFmtId="0" fontId="0" fillId="0" borderId="0" xfId="0" applyAlignment="1">
      <alignment/>
    </xf>
    <xf numFmtId="0" fontId="12" fillId="0" borderId="66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54" xfId="58" applyFont="1" applyBorder="1" applyAlignment="1">
      <alignment horizontal="center" vertical="center" wrapText="1"/>
      <protection/>
    </xf>
    <xf numFmtId="0" fontId="12" fillId="0" borderId="67" xfId="58" applyFont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68" xfId="58" applyFont="1" applyBorder="1" applyAlignment="1">
      <alignment horizontal="center" vertical="center" wrapText="1"/>
      <protection/>
    </xf>
    <xf numFmtId="0" fontId="12" fillId="0" borderId="33" xfId="58" applyFont="1" applyBorder="1" applyAlignment="1">
      <alignment horizontal="center" vertical="center"/>
      <protection/>
    </xf>
    <xf numFmtId="0" fontId="12" fillId="0" borderId="53" xfId="58" applyFont="1" applyBorder="1" applyAlignment="1">
      <alignment horizontal="center" vertical="center"/>
      <protection/>
    </xf>
    <xf numFmtId="0" fontId="14" fillId="0" borderId="64" xfId="0" applyFont="1" applyBorder="1" applyAlignment="1">
      <alignment/>
    </xf>
    <xf numFmtId="0" fontId="12" fillId="0" borderId="63" xfId="58" applyFont="1" applyBorder="1" applyAlignment="1">
      <alignment horizontal="center" vertical="center"/>
      <protection/>
    </xf>
    <xf numFmtId="0" fontId="12" fillId="0" borderId="64" xfId="58" applyFont="1" applyBorder="1" applyAlignment="1">
      <alignment horizontal="center" vertical="center"/>
      <protection/>
    </xf>
    <xf numFmtId="0" fontId="12" fillId="0" borderId="57" xfId="58" applyFont="1" applyBorder="1" applyAlignment="1">
      <alignment horizontal="center" vertical="center"/>
      <protection/>
    </xf>
    <xf numFmtId="0" fontId="12" fillId="0" borderId="58" xfId="58" applyFont="1" applyBorder="1" applyAlignment="1">
      <alignment horizontal="center" vertical="center"/>
      <protection/>
    </xf>
    <xf numFmtId="0" fontId="12" fillId="0" borderId="69" xfId="58" applyFont="1" applyBorder="1" applyAlignment="1">
      <alignment horizontal="center" vertical="center" wrapText="1"/>
      <protection/>
    </xf>
    <xf numFmtId="0" fontId="12" fillId="0" borderId="70" xfId="58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จน.นักศึกษา" xfId="58"/>
    <cellStyle name="Normal_ตัวบ่งชี้ 2.4.1" xfId="59"/>
    <cellStyle name="Normal_ตัวบ่งชี้ 2.4-2.13" xfId="60"/>
    <cellStyle name="Normal_ภาคผนวก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[0]_ตัวชี้วัด ศควท." xfId="68"/>
    <cellStyle name="เครื่องหมายจุลภาค_ตัวชี้วัด ศควท." xfId="69"/>
    <cellStyle name="เครื่องหมายสกุลเงิน [0]_ตัวชี้วัด ศควท." xfId="70"/>
    <cellStyle name="เครื่องหมายสกุลเงิน_ตัวชี้วัด ศควท." xfId="71"/>
    <cellStyle name="ปกติ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858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X 100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858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X 100</a:t>
          </a:r>
        </a:p>
      </xdr:txBody>
    </xdr:sp>
    <xdr:clientData/>
  </xdr:twoCellAnchor>
  <xdr:twoCellAnchor>
    <xdr:from>
      <xdr:col>1</xdr:col>
      <xdr:colOff>447675</xdr:colOff>
      <xdr:row>29</xdr:row>
      <xdr:rowOff>285750</xdr:rowOff>
    </xdr:from>
    <xdr:to>
      <xdr:col>10</xdr:col>
      <xdr:colOff>1114425</xdr:colOff>
      <xdr:row>29</xdr:row>
      <xdr:rowOff>285750</xdr:rowOff>
    </xdr:to>
    <xdr:sp>
      <xdr:nvSpPr>
        <xdr:cNvPr id="3" name="Straight Connector 4"/>
        <xdr:cNvSpPr>
          <a:spLocks/>
        </xdr:cNvSpPr>
      </xdr:nvSpPr>
      <xdr:spPr>
        <a:xfrm>
          <a:off x="1009650" y="9163050"/>
          <a:ext cx="7305675" cy="0"/>
        </a:xfrm>
        <a:prstGeom prst="line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10</xdr:col>
      <xdr:colOff>1133475</xdr:colOff>
      <xdr:row>29</xdr:row>
      <xdr:rowOff>66675</xdr:rowOff>
    </xdr:from>
    <xdr:to>
      <xdr:col>11</xdr:col>
      <xdr:colOff>257175</xdr:colOff>
      <xdr:row>30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34375" y="894397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x 100</a:t>
          </a:r>
        </a:p>
      </xdr:txBody>
    </xdr:sp>
    <xdr:clientData/>
  </xdr:twoCellAnchor>
  <xdr:twoCellAnchor>
    <xdr:from>
      <xdr:col>5</xdr:col>
      <xdr:colOff>276225</xdr:colOff>
      <xdr:row>35</xdr:row>
      <xdr:rowOff>104775</xdr:rowOff>
    </xdr:from>
    <xdr:to>
      <xdr:col>6</xdr:col>
      <xdr:colOff>180975</xdr:colOff>
      <xdr:row>36</xdr:row>
      <xdr:rowOff>133350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943350" y="1075372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x 5</a:t>
          </a:r>
        </a:p>
      </xdr:txBody>
    </xdr:sp>
    <xdr:clientData/>
  </xdr:twoCellAnchor>
  <xdr:twoCellAnchor>
    <xdr:from>
      <xdr:col>2</xdr:col>
      <xdr:colOff>95250</xdr:colOff>
      <xdr:row>35</xdr:row>
      <xdr:rowOff>295275</xdr:rowOff>
    </xdr:from>
    <xdr:to>
      <xdr:col>5</xdr:col>
      <xdr:colOff>247650</xdr:colOff>
      <xdr:row>35</xdr:row>
      <xdr:rowOff>295275</xdr:rowOff>
    </xdr:to>
    <xdr:sp>
      <xdr:nvSpPr>
        <xdr:cNvPr id="6" name="Straight Connector 8"/>
        <xdr:cNvSpPr>
          <a:spLocks/>
        </xdr:cNvSpPr>
      </xdr:nvSpPr>
      <xdr:spPr>
        <a:xfrm>
          <a:off x="2019300" y="10944225"/>
          <a:ext cx="1895475" cy="0"/>
        </a:xfrm>
        <a:prstGeom prst="line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tabSelected="1" view="pageBreakPreview" zoomScale="130" zoomScaleSheetLayoutView="130" workbookViewId="0" topLeftCell="A1">
      <selection activeCell="A1" sqref="A1"/>
    </sheetView>
  </sheetViews>
  <sheetFormatPr defaultColWidth="8.00390625" defaultRowHeight="20.25"/>
  <cols>
    <col min="1" max="1" width="8.421875" style="8" customWidth="1"/>
    <col min="2" max="2" width="20.421875" style="8" customWidth="1"/>
    <col min="3" max="3" width="10.7109375" style="8" customWidth="1"/>
    <col min="4" max="4" width="7.8515625" style="8" customWidth="1"/>
    <col min="5" max="5" width="7.57421875" style="8" customWidth="1"/>
    <col min="6" max="6" width="8.7109375" style="8" customWidth="1"/>
    <col min="7" max="7" width="10.00390625" style="8" customWidth="1"/>
    <col min="8" max="8" width="13.00390625" style="8" customWidth="1"/>
    <col min="9" max="9" width="12.140625" style="8" customWidth="1"/>
    <col min="10" max="10" width="9.140625" style="8" customWidth="1"/>
    <col min="11" max="11" width="23.8515625" style="8" customWidth="1"/>
    <col min="12" max="12" width="6.28125" style="8" customWidth="1"/>
    <col min="13" max="13" width="8.00390625" style="8" customWidth="1"/>
    <col min="14" max="14" width="10.421875" style="8" customWidth="1"/>
    <col min="15" max="15" width="11.28125" style="8" bestFit="1" customWidth="1"/>
    <col min="16" max="16" width="14.7109375" style="8" customWidth="1"/>
    <col min="17" max="16384" width="8.00390625" style="8" customWidth="1"/>
  </cols>
  <sheetData>
    <row r="1" spans="1:9" s="1" customFormat="1" ht="24">
      <c r="A1" s="10" t="s">
        <v>18</v>
      </c>
      <c r="B1" s="11"/>
      <c r="C1" s="12"/>
      <c r="D1" s="12"/>
      <c r="E1" s="12"/>
      <c r="F1" s="12"/>
      <c r="G1" s="12"/>
      <c r="H1" s="12"/>
      <c r="I1" s="12"/>
    </row>
    <row r="2" spans="1:9" s="1" customFormat="1" ht="24.75" thickBot="1">
      <c r="A2" s="11"/>
      <c r="B2" s="13"/>
      <c r="C2" s="12"/>
      <c r="D2" s="12"/>
      <c r="E2" s="12"/>
      <c r="F2" s="12"/>
      <c r="G2" s="12"/>
      <c r="H2" s="12"/>
      <c r="I2" s="12"/>
    </row>
    <row r="3" spans="1:12" s="2" customFormat="1" ht="24.75" thickBot="1">
      <c r="A3" s="157" t="s">
        <v>0</v>
      </c>
      <c r="B3" s="160" t="s">
        <v>9</v>
      </c>
      <c r="C3" s="163" t="s">
        <v>1</v>
      </c>
      <c r="D3" s="164"/>
      <c r="E3" s="164"/>
      <c r="F3" s="164"/>
      <c r="G3" s="164"/>
      <c r="H3" s="146" t="s">
        <v>55</v>
      </c>
      <c r="I3" s="146" t="s">
        <v>20</v>
      </c>
      <c r="J3" s="146" t="s">
        <v>19</v>
      </c>
      <c r="K3" s="143" t="s">
        <v>58</v>
      </c>
      <c r="L3" s="143" t="s">
        <v>24</v>
      </c>
    </row>
    <row r="4" spans="1:12" s="2" customFormat="1" ht="24.75" customHeight="1" thickBot="1">
      <c r="A4" s="158"/>
      <c r="B4" s="161"/>
      <c r="C4" s="166" t="s">
        <v>2</v>
      </c>
      <c r="D4" s="168" t="s">
        <v>50</v>
      </c>
      <c r="E4" s="164"/>
      <c r="F4" s="169"/>
      <c r="G4" s="170" t="s">
        <v>12</v>
      </c>
      <c r="H4" s="147"/>
      <c r="I4" s="147"/>
      <c r="J4" s="147"/>
      <c r="K4" s="144"/>
      <c r="L4" s="144"/>
    </row>
    <row r="5" spans="1:22" s="3" customFormat="1" ht="22.5" customHeight="1" thickBot="1">
      <c r="A5" s="159"/>
      <c r="B5" s="162"/>
      <c r="C5" s="167"/>
      <c r="D5" s="52" t="s">
        <v>15</v>
      </c>
      <c r="E5" s="53" t="s">
        <v>16</v>
      </c>
      <c r="F5" s="54" t="s">
        <v>17</v>
      </c>
      <c r="G5" s="171"/>
      <c r="H5" s="165"/>
      <c r="I5" s="148"/>
      <c r="J5" s="148"/>
      <c r="K5" s="145"/>
      <c r="L5" s="145"/>
      <c r="M5" s="31"/>
      <c r="N5" s="31"/>
      <c r="O5" s="31"/>
      <c r="P5" s="31"/>
      <c r="Q5" s="31"/>
      <c r="R5" s="31"/>
      <c r="S5" s="32"/>
      <c r="V5" s="31"/>
    </row>
    <row r="6" spans="1:22" s="4" customFormat="1" ht="27" customHeight="1">
      <c r="A6" s="14">
        <v>1</v>
      </c>
      <c r="B6" s="15" t="s">
        <v>3</v>
      </c>
      <c r="C6" s="97">
        <v>3467.24</v>
      </c>
      <c r="D6" s="98">
        <v>102.6</v>
      </c>
      <c r="E6" s="99">
        <v>154.4</v>
      </c>
      <c r="F6" s="100">
        <v>257</v>
      </c>
      <c r="G6" s="92">
        <f>+F6+C6</f>
        <v>3724.24</v>
      </c>
      <c r="H6" s="43">
        <v>79</v>
      </c>
      <c r="I6" s="123" t="s">
        <v>60</v>
      </c>
      <c r="J6" s="70" t="s">
        <v>26</v>
      </c>
      <c r="K6" s="127" t="s">
        <v>59</v>
      </c>
      <c r="L6" s="66">
        <v>0</v>
      </c>
      <c r="M6" s="39">
        <f>+ROUND(G6/H6,2)</f>
        <v>47.14</v>
      </c>
      <c r="N6" s="33">
        <v>20</v>
      </c>
      <c r="O6" s="64">
        <f>+G6*N6</f>
        <v>74484.79999999999</v>
      </c>
      <c r="P6" s="34"/>
      <c r="Q6" s="35">
        <f>+(M6-N6)/N6*100</f>
        <v>135.7</v>
      </c>
      <c r="R6" s="34"/>
      <c r="S6" s="36"/>
      <c r="T6" s="37"/>
      <c r="U6" s="37"/>
      <c r="V6" s="38"/>
    </row>
    <row r="7" spans="1:22" s="4" customFormat="1" ht="27" customHeight="1">
      <c r="A7" s="17">
        <v>2</v>
      </c>
      <c r="B7" s="18" t="s">
        <v>4</v>
      </c>
      <c r="C7" s="101">
        <v>3076.02</v>
      </c>
      <c r="D7" s="102">
        <v>44.95</v>
      </c>
      <c r="E7" s="103">
        <v>83.88</v>
      </c>
      <c r="F7" s="104">
        <v>128.82999999999998</v>
      </c>
      <c r="G7" s="93">
        <f>+F7+C7</f>
        <v>3204.85</v>
      </c>
      <c r="H7" s="19">
        <v>40</v>
      </c>
      <c r="I7" s="124" t="s">
        <v>61</v>
      </c>
      <c r="J7" s="71" t="s">
        <v>27</v>
      </c>
      <c r="K7" s="128" t="s">
        <v>69</v>
      </c>
      <c r="L7" s="67">
        <v>0</v>
      </c>
      <c r="M7" s="39">
        <f aca="true" t="shared" si="0" ref="M7:M14">+ROUND(G7/H7,2)</f>
        <v>80.12</v>
      </c>
      <c r="N7" s="33">
        <v>25</v>
      </c>
      <c r="O7" s="64">
        <f aca="true" t="shared" si="1" ref="O7:O13">+G7*N7</f>
        <v>80121.25</v>
      </c>
      <c r="P7" s="34"/>
      <c r="Q7" s="35">
        <f aca="true" t="shared" si="2" ref="Q7:Q14">+(M7-N7)/N7*100</f>
        <v>220.48000000000002</v>
      </c>
      <c r="R7" s="34"/>
      <c r="S7" s="36"/>
      <c r="T7" s="37"/>
      <c r="U7" s="37"/>
      <c r="V7" s="38"/>
    </row>
    <row r="8" spans="1:22" s="4" customFormat="1" ht="27" customHeight="1">
      <c r="A8" s="17">
        <v>3</v>
      </c>
      <c r="B8" s="18" t="s">
        <v>5</v>
      </c>
      <c r="C8" s="101">
        <v>542.53</v>
      </c>
      <c r="D8" s="102">
        <v>56.74</v>
      </c>
      <c r="E8" s="103">
        <v>91.86</v>
      </c>
      <c r="F8" s="104">
        <v>148.6</v>
      </c>
      <c r="G8" s="93">
        <f aca="true" t="shared" si="3" ref="G8:G13">+F8+C8</f>
        <v>691.13</v>
      </c>
      <c r="H8" s="19">
        <v>40</v>
      </c>
      <c r="I8" s="124" t="s">
        <v>62</v>
      </c>
      <c r="J8" s="71" t="s">
        <v>26</v>
      </c>
      <c r="K8" s="128" t="s">
        <v>70</v>
      </c>
      <c r="L8" s="132">
        <f>(20-ABS(Q8))*5/10</f>
        <v>3.200000000000002</v>
      </c>
      <c r="M8" s="39">
        <f t="shared" si="0"/>
        <v>17.28</v>
      </c>
      <c r="N8" s="33">
        <v>20</v>
      </c>
      <c r="O8" s="64">
        <f t="shared" si="1"/>
        <v>13822.6</v>
      </c>
      <c r="P8" s="34"/>
      <c r="Q8" s="35">
        <f t="shared" si="2"/>
        <v>-13.599999999999996</v>
      </c>
      <c r="R8" s="34"/>
      <c r="S8" s="36">
        <f>20-13.6</f>
        <v>6.4</v>
      </c>
      <c r="T8" s="37"/>
      <c r="U8" s="37"/>
      <c r="V8" s="38"/>
    </row>
    <row r="9" spans="1:22" s="4" customFormat="1" ht="27" customHeight="1">
      <c r="A9" s="17">
        <v>4</v>
      </c>
      <c r="B9" s="18" t="s">
        <v>6</v>
      </c>
      <c r="C9" s="101">
        <v>4435.98</v>
      </c>
      <c r="D9" s="102">
        <v>567.94</v>
      </c>
      <c r="E9" s="103">
        <v>174</v>
      </c>
      <c r="F9" s="104">
        <v>741.94</v>
      </c>
      <c r="G9" s="93">
        <f t="shared" si="3"/>
        <v>5177.92</v>
      </c>
      <c r="H9" s="19">
        <v>144</v>
      </c>
      <c r="I9" s="124" t="s">
        <v>63</v>
      </c>
      <c r="J9" s="71" t="s">
        <v>26</v>
      </c>
      <c r="K9" s="128" t="s">
        <v>71</v>
      </c>
      <c r="L9" s="67">
        <v>0</v>
      </c>
      <c r="M9" s="39">
        <f t="shared" si="0"/>
        <v>35.96</v>
      </c>
      <c r="N9" s="33">
        <v>20</v>
      </c>
      <c r="O9" s="64">
        <f t="shared" si="1"/>
        <v>103558.4</v>
      </c>
      <c r="P9" s="34"/>
      <c r="Q9" s="35">
        <f t="shared" si="2"/>
        <v>79.80000000000001</v>
      </c>
      <c r="R9" s="34"/>
      <c r="S9" s="36">
        <f>+S8*0.5</f>
        <v>3.2</v>
      </c>
      <c r="T9" s="37"/>
      <c r="U9" s="37"/>
      <c r="V9" s="38"/>
    </row>
    <row r="10" spans="1:22" s="4" customFormat="1" ht="27" customHeight="1">
      <c r="A10" s="46">
        <v>5</v>
      </c>
      <c r="B10" s="47" t="s">
        <v>46</v>
      </c>
      <c r="C10" s="105">
        <v>578.87</v>
      </c>
      <c r="D10" s="106">
        <v>6.87</v>
      </c>
      <c r="E10" s="107"/>
      <c r="F10" s="108">
        <v>6.87</v>
      </c>
      <c r="G10" s="94">
        <f t="shared" si="3"/>
        <v>585.74</v>
      </c>
      <c r="H10" s="48">
        <f>SUM(H11:H12)</f>
        <v>35.5</v>
      </c>
      <c r="I10" s="125" t="s">
        <v>64</v>
      </c>
      <c r="J10" s="73" t="s">
        <v>28</v>
      </c>
      <c r="K10" s="129" t="s">
        <v>72</v>
      </c>
      <c r="L10" s="68">
        <v>0</v>
      </c>
      <c r="M10" s="39">
        <f t="shared" si="0"/>
        <v>16.5</v>
      </c>
      <c r="N10" s="33">
        <v>8</v>
      </c>
      <c r="O10" s="64">
        <f t="shared" si="1"/>
        <v>4685.92</v>
      </c>
      <c r="P10" s="34"/>
      <c r="Q10" s="35">
        <f t="shared" si="2"/>
        <v>106.25</v>
      </c>
      <c r="R10" s="34"/>
      <c r="S10" s="36"/>
      <c r="T10" s="37"/>
      <c r="U10" s="37"/>
      <c r="V10" s="38"/>
    </row>
    <row r="11" spans="1:22" s="4" customFormat="1" ht="24" customHeight="1">
      <c r="A11" s="14"/>
      <c r="B11" s="74" t="s">
        <v>48</v>
      </c>
      <c r="C11" s="109">
        <v>268.27</v>
      </c>
      <c r="D11" s="110"/>
      <c r="E11" s="111"/>
      <c r="F11" s="112"/>
      <c r="G11" s="95">
        <f t="shared" si="3"/>
        <v>268.27</v>
      </c>
      <c r="H11" s="75">
        <v>22.5</v>
      </c>
      <c r="I11" s="135" t="s">
        <v>65</v>
      </c>
      <c r="J11" s="136" t="s">
        <v>28</v>
      </c>
      <c r="K11" s="130" t="s">
        <v>73</v>
      </c>
      <c r="L11" s="76">
        <v>0</v>
      </c>
      <c r="M11" s="39">
        <f t="shared" si="0"/>
        <v>11.92</v>
      </c>
      <c r="N11" s="33">
        <v>8</v>
      </c>
      <c r="O11" s="64">
        <f t="shared" si="1"/>
        <v>2146.16</v>
      </c>
      <c r="P11" s="34"/>
      <c r="Q11" s="35">
        <f>+(M11-N11)/N11*100</f>
        <v>49</v>
      </c>
      <c r="R11" s="34"/>
      <c r="S11" s="36"/>
      <c r="T11" s="37"/>
      <c r="U11" s="37"/>
      <c r="V11" s="38"/>
    </row>
    <row r="12" spans="1:22" s="6" customFormat="1" ht="28.5" customHeight="1">
      <c r="A12" s="44"/>
      <c r="B12" s="45" t="s">
        <v>14</v>
      </c>
      <c r="C12" s="113">
        <v>310.6</v>
      </c>
      <c r="D12" s="114">
        <v>6.87</v>
      </c>
      <c r="E12" s="115"/>
      <c r="F12" s="116">
        <v>6.87</v>
      </c>
      <c r="G12" s="96">
        <f t="shared" si="3"/>
        <v>317.47</v>
      </c>
      <c r="H12" s="49">
        <v>13</v>
      </c>
      <c r="I12" s="126" t="s">
        <v>66</v>
      </c>
      <c r="J12" s="72" t="s">
        <v>28</v>
      </c>
      <c r="K12" s="131" t="s">
        <v>74</v>
      </c>
      <c r="L12" s="69">
        <v>0</v>
      </c>
      <c r="M12" s="39">
        <f t="shared" si="0"/>
        <v>24.42</v>
      </c>
      <c r="N12" s="33">
        <v>8</v>
      </c>
      <c r="O12" s="64">
        <f t="shared" si="1"/>
        <v>2539.76</v>
      </c>
      <c r="P12" s="34"/>
      <c r="Q12" s="35">
        <f t="shared" si="2"/>
        <v>205.25000000000003</v>
      </c>
      <c r="R12" s="34"/>
      <c r="S12" s="36"/>
      <c r="T12" s="37"/>
      <c r="U12" s="37"/>
      <c r="V12" s="42"/>
    </row>
    <row r="13" spans="1:21" s="6" customFormat="1" ht="24" thickBot="1">
      <c r="A13" s="14">
        <v>6</v>
      </c>
      <c r="B13" s="15" t="s">
        <v>49</v>
      </c>
      <c r="C13" s="97">
        <v>122.53</v>
      </c>
      <c r="D13" s="117"/>
      <c r="E13" s="118"/>
      <c r="F13" s="119"/>
      <c r="G13" s="94">
        <f t="shared" si="3"/>
        <v>122.53</v>
      </c>
      <c r="H13" s="16">
        <v>23</v>
      </c>
      <c r="I13" s="134" t="s">
        <v>67</v>
      </c>
      <c r="J13" s="73" t="s">
        <v>28</v>
      </c>
      <c r="K13" s="129" t="s">
        <v>76</v>
      </c>
      <c r="L13" s="68">
        <v>0</v>
      </c>
      <c r="M13" s="39">
        <f t="shared" si="0"/>
        <v>5.33</v>
      </c>
      <c r="N13" s="33">
        <v>8</v>
      </c>
      <c r="O13" s="64">
        <f t="shared" si="1"/>
        <v>980.24</v>
      </c>
      <c r="P13" s="34"/>
      <c r="Q13" s="35">
        <f t="shared" si="2"/>
        <v>-33.375</v>
      </c>
      <c r="R13" s="34"/>
      <c r="S13" s="36"/>
      <c r="T13" s="37"/>
      <c r="U13" s="37"/>
    </row>
    <row r="14" spans="1:21" s="6" customFormat="1" ht="26.25" customHeight="1" thickBot="1">
      <c r="A14" s="149" t="s">
        <v>7</v>
      </c>
      <c r="B14" s="150"/>
      <c r="C14" s="120">
        <f aca="true" t="shared" si="4" ref="C14:H14">+C13+C10+C9+C8+C7+C6</f>
        <v>12223.169999999998</v>
      </c>
      <c r="D14" s="137">
        <f t="shared" si="4"/>
        <v>779.1000000000001</v>
      </c>
      <c r="E14" s="121">
        <f t="shared" si="4"/>
        <v>504.14</v>
      </c>
      <c r="F14" s="138">
        <f t="shared" si="4"/>
        <v>1283.24</v>
      </c>
      <c r="G14" s="122">
        <f t="shared" si="4"/>
        <v>13506.41</v>
      </c>
      <c r="H14" s="77">
        <f t="shared" si="4"/>
        <v>361.5</v>
      </c>
      <c r="I14" s="133" t="s">
        <v>68</v>
      </c>
      <c r="J14" s="78"/>
      <c r="K14" s="79"/>
      <c r="L14" s="79"/>
      <c r="M14" s="39">
        <f t="shared" si="0"/>
        <v>37.36</v>
      </c>
      <c r="N14" s="39">
        <f>((N6*G6)+(N7*G7)+(N8*G8)+(N9*G9)+(N10*G10)+(N13*G13))/G14</f>
        <v>20.557143608109037</v>
      </c>
      <c r="O14" s="64">
        <f>SUM(O6:O13)</f>
        <v>282339.12999999995</v>
      </c>
      <c r="P14" s="34">
        <f>+O14/G14</f>
        <v>20.90408406082741</v>
      </c>
      <c r="Q14" s="35">
        <f t="shared" si="2"/>
        <v>81.73731094266839</v>
      </c>
      <c r="R14" s="34"/>
      <c r="S14" s="36"/>
      <c r="T14" s="40"/>
      <c r="U14" s="41"/>
    </row>
    <row r="15" spans="1:12" s="6" customFormat="1" ht="30" customHeight="1" thickBot="1">
      <c r="A15" s="151"/>
      <c r="B15" s="152"/>
      <c r="C15" s="153"/>
      <c r="D15" s="153"/>
      <c r="E15" s="153"/>
      <c r="F15" s="153"/>
      <c r="G15" s="153"/>
      <c r="H15" s="140" t="s">
        <v>75</v>
      </c>
      <c r="I15" s="141"/>
      <c r="J15" s="142"/>
      <c r="K15" s="5"/>
      <c r="L15" s="5"/>
    </row>
    <row r="16" spans="1:12" s="6" customFormat="1" ht="26.25" customHeight="1">
      <c r="A16" s="87" t="s">
        <v>13</v>
      </c>
      <c r="B16" s="20" t="s">
        <v>8</v>
      </c>
      <c r="C16" s="21"/>
      <c r="D16" s="21"/>
      <c r="E16" s="21"/>
      <c r="F16" s="22"/>
      <c r="G16" s="23"/>
      <c r="H16" s="154"/>
      <c r="I16" s="154"/>
      <c r="J16" s="5"/>
      <c r="K16" s="5"/>
      <c r="L16" s="5"/>
    </row>
    <row r="17" spans="1:21" s="4" customFormat="1" ht="23.25">
      <c r="A17" s="21"/>
      <c r="B17" s="20" t="s">
        <v>10</v>
      </c>
      <c r="C17" s="24"/>
      <c r="D17" s="24"/>
      <c r="E17" s="24"/>
      <c r="F17" s="25" t="s">
        <v>51</v>
      </c>
      <c r="H17" s="50"/>
      <c r="I17" s="50"/>
      <c r="J17" s="5"/>
      <c r="K17" s="5"/>
      <c r="L17" s="5"/>
      <c r="M17" s="6"/>
      <c r="N17" s="6"/>
      <c r="O17" s="6"/>
      <c r="P17" s="6"/>
      <c r="Q17" s="6"/>
      <c r="R17" s="6"/>
      <c r="S17" s="6"/>
      <c r="T17" s="6"/>
      <c r="U17" s="6"/>
    </row>
    <row r="18" spans="1:21" s="7" customFormat="1" ht="21" customHeight="1">
      <c r="A18" s="21"/>
      <c r="B18" s="20" t="s">
        <v>11</v>
      </c>
      <c r="C18" s="24"/>
      <c r="D18" s="24"/>
      <c r="E18" s="24"/>
      <c r="F18" s="25" t="s">
        <v>52</v>
      </c>
      <c r="H18" s="51"/>
      <c r="I18" s="51"/>
      <c r="J18" s="5"/>
      <c r="K18" s="5"/>
      <c r="L18" s="5"/>
      <c r="M18" s="6"/>
      <c r="N18" s="6"/>
      <c r="O18" s="6"/>
      <c r="P18" s="6"/>
      <c r="Q18" s="6"/>
      <c r="R18" s="6"/>
      <c r="S18" s="6"/>
      <c r="T18" s="6"/>
      <c r="U18" s="6"/>
    </row>
    <row r="19" spans="1:19" s="7" customFormat="1" ht="23.25">
      <c r="A19" s="21"/>
      <c r="B19" s="89" t="s">
        <v>56</v>
      </c>
      <c r="C19" s="21"/>
      <c r="D19" s="21"/>
      <c r="E19" s="21"/>
      <c r="F19" s="26"/>
      <c r="G19" s="27"/>
      <c r="H19" s="27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7" customFormat="1" ht="21" customHeight="1">
      <c r="A20" s="21"/>
      <c r="B20" s="90" t="s">
        <v>29</v>
      </c>
      <c r="C20" s="21"/>
      <c r="D20" s="21"/>
      <c r="E20" s="21"/>
      <c r="F20" s="26"/>
      <c r="G20" s="27"/>
      <c r="H20" s="27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7" customFormat="1" ht="21" customHeight="1">
      <c r="A21" s="21"/>
      <c r="B21" s="90" t="s">
        <v>30</v>
      </c>
      <c r="C21" s="21"/>
      <c r="F21" s="91" t="s">
        <v>40</v>
      </c>
      <c r="G21" s="27"/>
      <c r="H21" s="27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7" customFormat="1" ht="21" customHeight="1">
      <c r="A22" s="21"/>
      <c r="B22" s="90" t="s">
        <v>31</v>
      </c>
      <c r="C22" s="21"/>
      <c r="F22" s="91" t="s">
        <v>41</v>
      </c>
      <c r="G22" s="27"/>
      <c r="H22" s="27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7" customFormat="1" ht="21" customHeight="1">
      <c r="A23" s="21"/>
      <c r="B23" s="90" t="s">
        <v>32</v>
      </c>
      <c r="C23" s="21"/>
      <c r="F23" s="91" t="s">
        <v>42</v>
      </c>
      <c r="G23" s="27"/>
      <c r="H23" s="27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1" ht="23.25">
      <c r="A24" s="28"/>
      <c r="B24" s="155" t="s">
        <v>53</v>
      </c>
      <c r="C24" s="156"/>
      <c r="D24" s="156"/>
      <c r="E24" s="156"/>
      <c r="F24" s="156"/>
      <c r="G24" s="156"/>
      <c r="H24" s="156"/>
      <c r="I24" s="15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12" s="81" customFormat="1" ht="21.75">
      <c r="B25" s="88" t="s">
        <v>54</v>
      </c>
      <c r="C25" s="82"/>
      <c r="D25" s="82"/>
      <c r="E25" s="82"/>
      <c r="F25" s="82"/>
      <c r="G25" s="82"/>
      <c r="H25" s="80"/>
      <c r="I25" s="80"/>
      <c r="J25" s="80"/>
      <c r="K25" s="80"/>
      <c r="L25" s="80"/>
    </row>
    <row r="26" spans="1:12" s="81" customFormat="1" ht="21.75">
      <c r="A26" s="82"/>
      <c r="B26" s="82" t="s">
        <v>33</v>
      </c>
      <c r="C26" s="82"/>
      <c r="F26" s="82" t="s">
        <v>34</v>
      </c>
      <c r="G26" s="82"/>
      <c r="H26" s="80"/>
      <c r="I26" s="80"/>
      <c r="J26" s="80"/>
      <c r="K26" s="80"/>
      <c r="L26" s="80"/>
    </row>
    <row r="27" spans="1:12" s="81" customFormat="1" ht="21.75">
      <c r="A27" s="82"/>
      <c r="B27" s="82" t="s">
        <v>35</v>
      </c>
      <c r="C27" s="82"/>
      <c r="F27" s="82" t="s">
        <v>36</v>
      </c>
      <c r="G27" s="82"/>
      <c r="H27" s="80"/>
      <c r="I27" s="80"/>
      <c r="J27" s="80"/>
      <c r="K27" s="80"/>
      <c r="L27" s="80"/>
    </row>
    <row r="28" spans="1:12" s="81" customFormat="1" ht="21" customHeight="1">
      <c r="A28" s="83"/>
      <c r="B28" s="82" t="s">
        <v>37</v>
      </c>
      <c r="C28" s="84"/>
      <c r="F28" s="85" t="s">
        <v>38</v>
      </c>
      <c r="G28" s="86"/>
      <c r="H28" s="80"/>
      <c r="I28" s="80"/>
      <c r="J28" s="80"/>
      <c r="K28" s="80"/>
      <c r="L28" s="80"/>
    </row>
    <row r="29" spans="1:21" s="9" customFormat="1" ht="23.25" customHeight="1">
      <c r="A29" s="28"/>
      <c r="B29" s="29" t="s">
        <v>39</v>
      </c>
      <c r="C29" s="30"/>
      <c r="D29" s="30"/>
      <c r="E29" s="30"/>
      <c r="F29" s="30"/>
      <c r="G29" s="30"/>
      <c r="H29" s="30"/>
      <c r="I29" s="3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18" s="9" customFormat="1" ht="23.25" customHeight="1">
      <c r="B30" s="56" t="s">
        <v>25</v>
      </c>
      <c r="C30" s="57"/>
      <c r="D30" s="58"/>
      <c r="E30" s="58"/>
      <c r="F30" s="57"/>
      <c r="G30" s="58"/>
      <c r="H30" s="58"/>
      <c r="I30" s="57"/>
      <c r="J30" s="58"/>
      <c r="K30" s="58"/>
      <c r="L30" s="58"/>
      <c r="M30" s="58"/>
      <c r="N30" s="59"/>
      <c r="O30" s="59"/>
      <c r="P30" s="59"/>
      <c r="Q30" s="59"/>
      <c r="R30" s="59"/>
    </row>
    <row r="31" spans="2:18" s="9" customFormat="1" ht="23.25" customHeight="1">
      <c r="B31" s="139" t="s">
        <v>23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58"/>
      <c r="M31" s="58"/>
      <c r="N31" s="59"/>
      <c r="O31" s="59"/>
      <c r="P31" s="59"/>
      <c r="Q31" s="59"/>
      <c r="R31" s="59"/>
    </row>
    <row r="32" spans="2:18" s="9" customFormat="1" ht="23.25" customHeight="1">
      <c r="B32" s="56" t="s">
        <v>57</v>
      </c>
      <c r="C32" s="60"/>
      <c r="D32" s="60"/>
      <c r="E32" s="60"/>
      <c r="F32" s="60"/>
      <c r="G32" s="60"/>
      <c r="H32" s="60"/>
      <c r="I32" s="60"/>
      <c r="J32" s="60"/>
      <c r="K32" s="58"/>
      <c r="L32" s="58"/>
      <c r="M32" s="58"/>
      <c r="N32" s="59"/>
      <c r="O32" s="59"/>
      <c r="P32" s="59"/>
      <c r="Q32" s="59"/>
      <c r="R32" s="59"/>
    </row>
    <row r="33" spans="2:18" s="9" customFormat="1" ht="23.25" customHeight="1">
      <c r="B33" s="56" t="s">
        <v>43</v>
      </c>
      <c r="C33" s="60"/>
      <c r="D33" s="60"/>
      <c r="E33" s="60"/>
      <c r="F33" s="60"/>
      <c r="G33" s="60"/>
      <c r="H33" s="60"/>
      <c r="I33" s="60"/>
      <c r="J33" s="60"/>
      <c r="K33" s="58"/>
      <c r="L33" s="58"/>
      <c r="M33" s="58"/>
      <c r="N33" s="59"/>
      <c r="O33" s="59"/>
      <c r="P33" s="59"/>
      <c r="Q33" s="59"/>
      <c r="R33" s="59"/>
    </row>
    <row r="34" spans="2:18" s="9" customFormat="1" ht="23.25" customHeight="1">
      <c r="B34" s="56" t="s">
        <v>44</v>
      </c>
      <c r="C34" s="60"/>
      <c r="D34" s="60"/>
      <c r="E34" s="60"/>
      <c r="F34" s="60"/>
      <c r="G34" s="60"/>
      <c r="H34" s="60"/>
      <c r="I34" s="60"/>
      <c r="J34" s="60"/>
      <c r="K34" s="58"/>
      <c r="L34" s="58"/>
      <c r="M34" s="58"/>
      <c r="N34" s="59"/>
      <c r="O34" s="59"/>
      <c r="P34" s="59"/>
      <c r="Q34" s="59"/>
      <c r="R34" s="59"/>
    </row>
    <row r="35" spans="2:18" s="9" customFormat="1" ht="23.25" customHeight="1">
      <c r="B35" s="56" t="s">
        <v>45</v>
      </c>
      <c r="C35" s="60"/>
      <c r="D35" s="60"/>
      <c r="E35" s="60"/>
      <c r="F35" s="60"/>
      <c r="G35" s="60"/>
      <c r="H35" s="60"/>
      <c r="I35" s="60"/>
      <c r="J35" s="60"/>
      <c r="K35" s="58"/>
      <c r="L35" s="58"/>
      <c r="M35" s="58"/>
      <c r="N35" s="59"/>
      <c r="O35" s="59"/>
      <c r="P35" s="59"/>
      <c r="Q35" s="59"/>
      <c r="R35" s="59"/>
    </row>
    <row r="36" spans="2:18" s="9" customFormat="1" ht="23.25" customHeight="1">
      <c r="B36" s="56" t="s">
        <v>47</v>
      </c>
      <c r="C36" s="56"/>
      <c r="D36" s="60"/>
      <c r="E36" s="60"/>
      <c r="F36" s="60"/>
      <c r="G36" s="60"/>
      <c r="H36" s="60"/>
      <c r="I36" s="60"/>
      <c r="J36" s="60"/>
      <c r="K36" s="58"/>
      <c r="L36" s="58"/>
      <c r="M36" s="58"/>
      <c r="N36" s="59"/>
      <c r="O36" s="59"/>
      <c r="P36" s="59"/>
      <c r="Q36" s="59"/>
      <c r="R36" s="59"/>
    </row>
    <row r="37" spans="2:18" s="9" customFormat="1" ht="23.25" customHeight="1">
      <c r="B37" s="60"/>
      <c r="C37" s="60"/>
      <c r="D37" s="56">
        <v>10</v>
      </c>
      <c r="E37" s="60"/>
      <c r="F37" s="60"/>
      <c r="G37" s="60"/>
      <c r="H37" s="60"/>
      <c r="I37" s="60"/>
      <c r="J37" s="60"/>
      <c r="K37" s="58"/>
      <c r="L37" s="58"/>
      <c r="M37" s="58"/>
      <c r="N37" s="59"/>
      <c r="O37" s="59"/>
      <c r="P37" s="59"/>
      <c r="Q37" s="59"/>
      <c r="R37" s="59"/>
    </row>
    <row r="38" spans="2:18" s="9" customFormat="1" ht="23.25" customHeight="1">
      <c r="B38" s="56"/>
      <c r="C38" s="57"/>
      <c r="D38" s="58"/>
      <c r="E38" s="58"/>
      <c r="F38" s="57"/>
      <c r="G38" s="58"/>
      <c r="H38" s="58"/>
      <c r="I38" s="57"/>
      <c r="J38" s="58"/>
      <c r="K38" s="58"/>
      <c r="L38" s="58"/>
      <c r="M38" s="58"/>
      <c r="N38" s="59"/>
      <c r="O38" s="59"/>
      <c r="P38" s="59"/>
      <c r="Q38" s="59"/>
      <c r="R38" s="59"/>
    </row>
    <row r="39" spans="1:18" s="9" customFormat="1" ht="22.5" customHeight="1">
      <c r="A39" s="55" t="s">
        <v>22</v>
      </c>
      <c r="B39" s="56"/>
      <c r="C39" s="60"/>
      <c r="D39" s="61"/>
      <c r="E39" s="61"/>
      <c r="F39" s="60"/>
      <c r="G39" s="61"/>
      <c r="H39" s="61"/>
      <c r="K39" s="65"/>
      <c r="L39" s="65" t="s">
        <v>21</v>
      </c>
      <c r="M39" s="61"/>
      <c r="N39" s="62"/>
      <c r="O39" s="62"/>
      <c r="P39" s="62"/>
      <c r="Q39" s="62"/>
      <c r="R39" s="62"/>
    </row>
    <row r="40" spans="2:18" s="9" customFormat="1" ht="22.5" customHeight="1">
      <c r="B40" s="63"/>
      <c r="C40" s="60"/>
      <c r="D40" s="61"/>
      <c r="E40" s="61"/>
      <c r="F40" s="60"/>
      <c r="G40" s="61"/>
      <c r="H40" s="61"/>
      <c r="I40" s="60"/>
      <c r="J40" s="61"/>
      <c r="K40" s="61"/>
      <c r="L40" s="61"/>
      <c r="M40" s="61"/>
      <c r="N40" s="62"/>
      <c r="O40" s="62"/>
      <c r="P40" s="62"/>
      <c r="Q40" s="62"/>
      <c r="R40" s="62"/>
    </row>
  </sheetData>
  <sheetProtection/>
  <mergeCells count="17">
    <mergeCell ref="B3:B5"/>
    <mergeCell ref="C3:G3"/>
    <mergeCell ref="H3:H5"/>
    <mergeCell ref="I3:I5"/>
    <mergeCell ref="C4:C5"/>
    <mergeCell ref="D4:F4"/>
    <mergeCell ref="G4:G5"/>
    <mergeCell ref="B31:K31"/>
    <mergeCell ref="H15:J15"/>
    <mergeCell ref="L3:L5"/>
    <mergeCell ref="J3:J5"/>
    <mergeCell ref="A14:B14"/>
    <mergeCell ref="A15:G15"/>
    <mergeCell ref="K3:K5"/>
    <mergeCell ref="H16:I16"/>
    <mergeCell ref="B24:I24"/>
    <mergeCell ref="A3:A5"/>
  </mergeCells>
  <printOptions/>
  <pageMargins left="0.6299212598425197" right="0.4330708661417323" top="0.7874015748031497" bottom="0.3937007874015748" header="0.5905511811023623" footer="0.1968503937007874"/>
  <pageSetup horizontalDpi="600" verticalDpi="600" orientation="portrait" paperSize="9" scale="72" r:id="rId2"/>
  <headerFooter alignWithMargins="0">
    <oddHeader>&amp;R&amp;"TH SarabunPSK,Bold"&amp;15สผ. B-1.4-1</oddHeader>
    <oddFooter>&amp;L&amp;"Cordia New,Regular"&amp;9&amp;Z&amp;F\&amp;A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2015-07-29T09:58:40Z</cp:lastPrinted>
  <dcterms:created xsi:type="dcterms:W3CDTF">2008-05-23T04:45:01Z</dcterms:created>
  <dcterms:modified xsi:type="dcterms:W3CDTF">2015-08-06T06:56:47Z</dcterms:modified>
  <cp:category/>
  <cp:version/>
  <cp:contentType/>
  <cp:contentStatus/>
</cp:coreProperties>
</file>